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'стр.1'!$A$1:$DD$67</definedName>
    <definedName name="_xlnm.Print_Area" localSheetId="1">'стр.2_3'!$A$1:$DD$76</definedName>
    <definedName name="_xlnm.Print_Area" localSheetId="2">'стр.4-7'!$A$1:$E$260</definedName>
  </definedNames>
  <calcPr fullCalcOnLoad="1"/>
</workbook>
</file>

<file path=xl/sharedStrings.xml><?xml version="1.0" encoding="utf-8"?>
<sst xmlns="http://schemas.openxmlformats.org/spreadsheetml/2006/main" count="448" uniqueCount="231">
  <si>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</si>
  <si>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</si>
  <si>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</si>
  <si>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</si>
  <si>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</si>
  <si>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</si>
  <si>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</si>
  <si>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</si>
  <si>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</si>
  <si>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</si>
  <si>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</si>
  <si>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</si>
  <si>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</si>
  <si>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</si>
  <si>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</si>
  <si>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</si>
  <si>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</si>
  <si>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</si>
  <si>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</si>
  <si>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</si>
  <si>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</si>
  <si>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</si>
  <si>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</si>
  <si>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</si>
  <si>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</si>
  <si>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</si>
  <si>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</si>
  <si>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</si>
  <si>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</si>
  <si>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</si>
  <si>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</si>
  <si>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</si>
  <si>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</si>
  <si>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</si>
  <si>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</si>
  <si>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</si>
  <si>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</si>
  <si>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</si>
  <si>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</si>
  <si>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</si>
  <si>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</si>
  <si>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</si>
  <si>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</si>
  <si>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</si>
  <si>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</si>
  <si>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</si>
  <si>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</si>
  <si>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</si>
  <si>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</si>
  <si>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</si>
  <si>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</si>
  <si>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</si>
  <si>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</si>
  <si>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</si>
  <si>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</si>
  <si>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</si>
  <si>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</si>
  <si>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</si>
  <si>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</si>
  <si>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</si>
  <si>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</si>
  <si>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</si>
  <si>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</si>
  <si>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</si>
  <si>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</si>
  <si>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</si>
  <si>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</si>
  <si>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</si>
  <si>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</si>
  <si>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</si>
  <si>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</si>
  <si>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</si>
  <si>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</si>
  <si>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</si>
  <si>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</si>
  <si>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</si>
  <si>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</si>
  <si>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</si>
  <si>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</si>
  <si>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</si>
  <si>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</si>
  <si>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</si>
  <si>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</si>
  <si>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</si>
  <si>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</si>
  <si>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</si>
  <si>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</si>
  <si>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</si>
  <si>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</si>
  <si>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</si>
  <si>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</si>
  <si>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</si>
  <si>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</si>
  <si>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</si>
  <si>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</si>
  <si>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</si>
  <si>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</si>
  <si>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</si>
  <si>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</si>
  <si>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</si>
  <si>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</si>
  <si>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</si>
  <si>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</si>
  <si>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</si>
  <si>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</si>
  <si>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</si>
  <si>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</si>
  <si>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</si>
  <si>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</si>
  <si>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</si>
  <si>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</si>
  <si>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</si>
  <si>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</si>
  <si>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</si>
  <si>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</si>
  <si>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</si>
  <si>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</si>
  <si>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</si>
  <si>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</si>
  <si>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</si>
  <si>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</si>
  <si>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</si>
  <si>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</si>
  <si>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</si>
  <si>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</si>
  <si>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</si>
  <si>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</si>
  <si>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</si>
  <si>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</si>
  <si>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</si>
  <si>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</si>
  <si>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</si>
  <si>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</si>
  <si>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</si>
  <si>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</si>
  <si>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</si>
  <si>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</si>
  <si>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</si>
  <si>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</si>
  <si>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</si>
  <si>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</si>
  <si>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</si>
  <si>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</si>
  <si>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05.04.612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</si>
  <si>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</si>
  <si>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</si>
  <si>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</si>
  <si>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</si>
  <si>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</si>
  <si>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</si>
  <si>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</si>
  <si>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</si>
  <si>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</si>
  <si>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</si>
  <si>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</si>
  <si>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</si>
  <si>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Исполнитель</t>
  </si>
  <si>
    <t>Начальник Управления образования г. Пензы</t>
  </si>
  <si>
    <t>Голодяев Ю.А.</t>
  </si>
  <si>
    <t>5837009417/583701001</t>
  </si>
  <si>
    <t>Управление образования города Пензы</t>
  </si>
  <si>
    <t>г. Пенза, ул.Российская,37</t>
  </si>
  <si>
    <t>Основными целями деятельности детского сада являются:</t>
  </si>
  <si>
    <t xml:space="preserve">  1. Разностороннее, полноценное развитие личности ребенка</t>
  </si>
  <si>
    <t xml:space="preserve">  2. Приобщение воспитанников к общечеловеческим ценностям</t>
  </si>
  <si>
    <t xml:space="preserve">  3.Социализация детей в обществе сверстников</t>
  </si>
  <si>
    <t xml:space="preserve">  4.Подготовка детей к школе</t>
  </si>
  <si>
    <t>Детский сад осуществляет образовательную деятельность</t>
  </si>
  <si>
    <t xml:space="preserve">  1.По основной общеобразовательной программе дошкольного образования и комплексным</t>
  </si>
  <si>
    <t xml:space="preserve">программам дошкольного образования, рекомендованным Министерством образования и </t>
  </si>
  <si>
    <t>науки Российской Федерации;</t>
  </si>
  <si>
    <t xml:space="preserve">  2.По авторским программам, разработанным в соответствии с федеральными</t>
  </si>
  <si>
    <t xml:space="preserve">государственными требованиями к содержанию и методам воспитания и обучения, </t>
  </si>
  <si>
    <t>реализуемым в дошкольном образовательном учреждении.</t>
  </si>
  <si>
    <t xml:space="preserve">  3.По приоритетным направлениям</t>
  </si>
  <si>
    <t>Детский сад, при наличии лицензии, имеет право осуществлять в соответствии со</t>
  </si>
  <si>
    <t xml:space="preserve">своими уставными целями и задачами, за пределами определяющих его статус </t>
  </si>
  <si>
    <t xml:space="preserve">образовательных программ дошкольного уровня образования, на основе договоров, для </t>
  </si>
  <si>
    <t>детей дошкольного возраста, населения и юридических лиц, следующие дополнительные</t>
  </si>
  <si>
    <t>платные услуги:</t>
  </si>
  <si>
    <t xml:space="preserve"> 1.  образовательные услуги: подготовка детей к школе, обучение изобразительной </t>
  </si>
  <si>
    <t xml:space="preserve">деятельности, театрализованной деятельности, обучение певческим навыкам, </t>
  </si>
  <si>
    <t>хореографии, художественной гимнастике, иностранному языку, плаванию и др.</t>
  </si>
  <si>
    <t xml:space="preserve">  2. оздоровительные услуги: массаж, ЛФК, физиотерапия, аромотерапия и др.;</t>
  </si>
  <si>
    <t xml:space="preserve">  3.  иные услуги: услуги логопеда, организация групп кратковременного, вечернего,</t>
  </si>
  <si>
    <t xml:space="preserve">выходного дня, консультативно-профилактическая работа по запросам населения, </t>
  </si>
  <si>
    <t xml:space="preserve">организация летнего отдыха и др. </t>
  </si>
  <si>
    <t>Услуга № 2 платные услуги</t>
  </si>
  <si>
    <t>Ведомственная целевая программа развития "Многодетная семья(2011-2013 гг.)"</t>
  </si>
  <si>
    <t>383</t>
  </si>
  <si>
    <t>Руководитель муниципального бюджетного                                                                       Измайлова Н.В.</t>
  </si>
  <si>
    <t>05.01.622</t>
  </si>
  <si>
    <t>Мероприятия по выполнению наказов избирателей, поступивших депутатам Пензенской городской Думы</t>
  </si>
  <si>
    <t>Субсидии муниципальным автономным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</si>
  <si>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05.01.912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</si>
  <si>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</si>
  <si>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4209902</t>
  </si>
  <si>
    <t>39074606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</si>
  <si>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Пензы"</t>
  </si>
  <si>
    <t>05.01.621</t>
  </si>
  <si>
    <t xml:space="preserve">      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</si>
  <si>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Субсидии автономным на иные цели за счет</t>
  </si>
  <si>
    <t>добровольные пожертвования</t>
  </si>
  <si>
    <t>Муниципальное автономное дошкорльное образовательное учреждение Центр развития ребенка - детский сад №150 города Пензы "Алый парус"</t>
  </si>
  <si>
    <t xml:space="preserve">       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</si>
  <si>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</si>
  <si>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Приносящая доход деятельность (собственные доходы учреждения)</t>
  </si>
  <si>
    <t>Исполнение судебных решений</t>
  </si>
  <si>
    <t>Расходы на организацию дотационного, бесплатного и льготного питания дошкольников</t>
  </si>
  <si>
    <t>Увеличение материальных запасов</t>
  </si>
  <si>
    <t xml:space="preserve">Расходы на мероприятия по выполнению наказов избирателей, поступивших депутатам Пензенской городской Думы </t>
  </si>
  <si>
    <t>Главный бухгалтер муниципального бюджетного                                                              Родионова Н.А.</t>
  </si>
  <si>
    <t xml:space="preserve">          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</si>
  <si>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18</t>
  </si>
  <si>
    <t>121017105М</t>
  </si>
  <si>
    <t>Расходы на повышение оплаты труда работникам бюджетной сферы за счет средств местного бюджета</t>
  </si>
  <si>
    <t>05.10.621</t>
  </si>
  <si>
    <t>121017105R</t>
  </si>
  <si>
    <t>Расходы на повышение оплаты труда работникам бюджетной сферы за счет средств бюджета пензенской области</t>
  </si>
  <si>
    <t>возмещение услуг</t>
  </si>
  <si>
    <t>Услуга № 1 питание сотрудников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</si>
  <si>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соответствии с современными требованиями и нормами</t>
  </si>
  <si>
    <t>Расходы на оптимизацию и расширение сети дошкольных учреждений (предоставление дополнительных мест)</t>
  </si>
  <si>
    <t>Налоги, пошлины и сборы</t>
  </si>
  <si>
    <t>12101S1053</t>
  </si>
  <si>
    <t>Расходы на заработную плату, возникающие в связи с повышением минимального размера оплаты труда</t>
  </si>
  <si>
    <t>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</si>
  <si>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S353</t>
  </si>
  <si>
    <t>сентября</t>
  </si>
  <si>
    <t>28</t>
  </si>
  <si>
    <t>28.09.2018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</si>
</sst>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5" fillId="0" borderId="13" xfId="52" applyFont="1" applyBorder="1">
      <alignment/>
      <protection/>
    </xf>
    <xf numFmtId="0" fontId="5" fillId="0" borderId="13" xfId="52" applyFont="1" applyBorder="1" applyAlignment="1">
      <alignment wrapText="1"/>
      <protection/>
    </xf>
    <xf numFmtId="0" fontId="10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vertical="top" wrapText="1"/>
      <protection/>
    </xf>
    <xf numFmtId="0" fontId="10" fillId="0" borderId="18" xfId="52" applyFont="1" applyBorder="1" applyAlignment="1">
      <alignment horizontal="right" vertical="top" wrapText="1"/>
      <protection/>
    </xf>
    <xf numFmtId="0" fontId="10" fillId="0" borderId="18" xfId="52" applyFont="1" applyBorder="1" applyAlignment="1">
      <alignment vertical="top" wrapText="1"/>
      <protection/>
    </xf>
    <xf numFmtId="0" fontId="10" fillId="0" borderId="17" xfId="52" applyFont="1" applyBorder="1" applyAlignment="1">
      <alignment wrapText="1"/>
      <protection/>
    </xf>
    <xf numFmtId="0" fontId="11" fillId="0" borderId="17" xfId="52" applyFont="1" applyBorder="1" applyAlignment="1">
      <alignment vertical="top" wrapText="1"/>
      <protection/>
    </xf>
    <xf numFmtId="0" fontId="8" fillId="0" borderId="17" xfId="52" applyFont="1" applyBorder="1" applyAlignment="1">
      <alignment wrapText="1"/>
      <protection/>
    </xf>
    <xf numFmtId="0" fontId="9" fillId="0" borderId="18" xfId="52" applyFont="1" applyBorder="1" applyAlignment="1">
      <alignment horizontal="right" vertical="top" wrapText="1"/>
      <protection/>
    </xf>
    <xf numFmtId="0" fontId="11" fillId="0" borderId="17" xfId="52" applyFont="1" applyBorder="1" applyAlignment="1">
      <alignment vertical="top"/>
      <protection/>
    </xf>
    <xf numFmtId="0" fontId="8" fillId="0" borderId="17" xfId="52" applyFont="1" applyBorder="1" applyAlignment="1">
      <alignment vertical="top" wrapText="1"/>
      <protection/>
    </xf>
    <xf numFmtId="0" fontId="11" fillId="0" borderId="19" xfId="52" applyFont="1" applyBorder="1" applyAlignment="1">
      <alignment vertical="top" wrapText="1"/>
      <protection/>
    </xf>
    <xf numFmtId="0" fontId="5" fillId="0" borderId="20" xfId="52" applyFont="1" applyBorder="1" applyAlignment="1">
      <alignment vertical="top" wrapText="1"/>
      <protection/>
    </xf>
    <xf numFmtId="0" fontId="10" fillId="0" borderId="20" xfId="52" applyFont="1" applyBorder="1" applyAlignment="1">
      <alignment horizontal="center" vertical="top" wrapText="1"/>
      <protection/>
    </xf>
    <xf numFmtId="0" fontId="10" fillId="0" borderId="21" xfId="52" applyFont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9" fillId="0" borderId="18" xfId="52" applyFont="1" applyBorder="1" applyAlignment="1">
      <alignment vertical="top" wrapText="1"/>
      <protection/>
    </xf>
    <xf numFmtId="0" fontId="7" fillId="0" borderId="18" xfId="52" applyFont="1" applyBorder="1" applyAlignment="1">
      <alignment horizontal="right" vertical="top" wrapText="1"/>
      <protection/>
    </xf>
    <xf numFmtId="49" fontId="49" fillId="33" borderId="13" xfId="0" applyNumberFormat="1" applyFont="1" applyFill="1" applyBorder="1" applyAlignment="1">
      <alignment horizontal="center" vertical="top" shrinkToFit="1"/>
    </xf>
    <xf numFmtId="0" fontId="8" fillId="0" borderId="17" xfId="52" applyNumberFormat="1" applyFont="1" applyBorder="1" applyAlignment="1">
      <alignment vertical="top" wrapText="1"/>
      <protection/>
    </xf>
    <xf numFmtId="0" fontId="5" fillId="0" borderId="13" xfId="52" applyFont="1" applyBorder="1" applyAlignment="1">
      <alignment horizontal="center" wrapText="1"/>
      <protection/>
    </xf>
    <xf numFmtId="0" fontId="5" fillId="0" borderId="13" xfId="52" applyFont="1" applyBorder="1" applyAlignment="1">
      <alignment horizontal="center" vertical="top" wrapText="1"/>
      <protection/>
    </xf>
    <xf numFmtId="1" fontId="9" fillId="0" borderId="13" xfId="52" applyNumberFormat="1" applyFont="1" applyBorder="1" applyAlignment="1">
      <alignment horizontal="center" vertical="top" shrinkToFit="1"/>
      <protection/>
    </xf>
    <xf numFmtId="0" fontId="10" fillId="0" borderId="22" xfId="52" applyFont="1" applyBorder="1" applyAlignment="1">
      <alignment vertical="top" wrapText="1"/>
      <protection/>
    </xf>
    <xf numFmtId="0" fontId="10" fillId="0" borderId="23" xfId="52" applyFont="1" applyBorder="1" applyAlignment="1">
      <alignment horizontal="center" vertical="top" wrapText="1"/>
      <protection/>
    </xf>
    <xf numFmtId="0" fontId="5" fillId="0" borderId="23" xfId="52" applyFont="1" applyBorder="1" applyAlignment="1">
      <alignment vertical="top" wrapText="1"/>
      <protection/>
    </xf>
    <xf numFmtId="0" fontId="10" fillId="0" borderId="24" xfId="52" applyFont="1" applyBorder="1" applyAlignment="1">
      <alignment horizontal="right" vertical="top" wrapText="1"/>
      <protection/>
    </xf>
    <xf numFmtId="0" fontId="10" fillId="0" borderId="25" xfId="52" applyFont="1" applyBorder="1" applyAlignment="1">
      <alignment vertical="top" wrapText="1"/>
      <protection/>
    </xf>
    <xf numFmtId="0" fontId="50" fillId="0" borderId="26" xfId="0" applyFont="1" applyBorder="1" applyAlignment="1">
      <alignment vertical="top" wrapText="1"/>
    </xf>
    <xf numFmtId="0" fontId="50" fillId="0" borderId="26" xfId="0" applyFont="1" applyBorder="1" applyAlignment="1">
      <alignment horizontal="left" vertical="top" wrapText="1"/>
    </xf>
    <xf numFmtId="0" fontId="11" fillId="0" borderId="25" xfId="52" applyFont="1" applyBorder="1" applyAlignment="1">
      <alignment vertical="top" wrapText="1"/>
      <protection/>
    </xf>
    <xf numFmtId="0" fontId="50" fillId="33" borderId="17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5" fillId="0" borderId="20" xfId="52" applyFont="1" applyBorder="1">
      <alignment/>
      <protection/>
    </xf>
    <xf numFmtId="0" fontId="5" fillId="0" borderId="20" xfId="52" applyFont="1" applyBorder="1" applyAlignment="1">
      <alignment wrapText="1"/>
      <protection/>
    </xf>
    <xf numFmtId="0" fontId="10" fillId="0" borderId="20" xfId="52" applyFont="1" applyBorder="1" applyAlignment="1">
      <alignment horizontal="center" wrapText="1"/>
      <protection/>
    </xf>
    <xf numFmtId="0" fontId="1" fillId="0" borderId="28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28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 indent="2"/>
    </xf>
    <xf numFmtId="0" fontId="1" fillId="0" borderId="31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 vertical="top"/>
    </xf>
    <xf numFmtId="2" fontId="1" fillId="0" borderId="3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52" applyFont="1" applyAlignment="1">
      <alignment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0" fontId="8" fillId="0" borderId="17" xfId="52" applyFont="1" applyBorder="1" applyAlignment="1">
      <alignment wrapText="1"/>
      <protection/>
    </xf>
    <xf numFmtId="0" fontId="5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6"/>
  <sheetViews>
    <sheetView tabSelected="1" zoomScaleSheetLayoutView="100" zoomScalePageLayoutView="0" workbookViewId="0" topLeftCell="A10">
      <selection activeCell="EM30" sqref="EM3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17" t="s">
        <v>16</v>
      </c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</row>
    <row r="9" spans="57:108" ht="15">
      <c r="BE9" s="118" t="s">
        <v>157</v>
      </c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</row>
    <row r="10" spans="57:108" s="2" customFormat="1" ht="12">
      <c r="BE10" s="109" t="s">
        <v>42</v>
      </c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57:108" ht="15"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92" t="s">
        <v>158</v>
      </c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</row>
    <row r="12" spans="57:108" s="2" customFormat="1" ht="12">
      <c r="BE12" s="113" t="s">
        <v>14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 t="s">
        <v>15</v>
      </c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</row>
    <row r="13" spans="65:99" ht="15">
      <c r="BM13" s="11" t="s">
        <v>2</v>
      </c>
      <c r="BN13" s="106"/>
      <c r="BO13" s="106"/>
      <c r="BP13" s="106"/>
      <c r="BQ13" s="106"/>
      <c r="BR13" s="1" t="s">
        <v>2</v>
      </c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7">
        <v>20</v>
      </c>
      <c r="CN13" s="107"/>
      <c r="CO13" s="107"/>
      <c r="CP13" s="107"/>
      <c r="CQ13" s="108"/>
      <c r="CR13" s="108"/>
      <c r="CS13" s="108"/>
      <c r="CT13" s="108"/>
      <c r="CU13" s="1" t="s">
        <v>3</v>
      </c>
    </row>
    <row r="14" ht="15">
      <c r="CY14" s="8"/>
    </row>
    <row r="15" spans="1:108" ht="16.5">
      <c r="A15" s="114" t="s">
        <v>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15" t="s">
        <v>213</v>
      </c>
      <c r="BC16" s="115"/>
      <c r="BD16" s="115"/>
      <c r="BE16" s="115"/>
      <c r="BF16" s="12" t="s">
        <v>5</v>
      </c>
    </row>
    <row r="18" spans="93:108" ht="15">
      <c r="CO18" s="92" t="s">
        <v>17</v>
      </c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91:108" ht="15" customHeight="1">
      <c r="CM19" s="11" t="s">
        <v>43</v>
      </c>
      <c r="CO19" s="93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36:108" ht="15" customHeight="1">
      <c r="AJ20" s="3"/>
      <c r="AK20" s="4" t="s">
        <v>2</v>
      </c>
      <c r="AL20" s="116" t="s">
        <v>229</v>
      </c>
      <c r="AM20" s="116"/>
      <c r="AN20" s="116"/>
      <c r="AO20" s="116"/>
      <c r="AP20" s="3" t="s">
        <v>2</v>
      </c>
      <c r="AQ20" s="3"/>
      <c r="AR20" s="3"/>
      <c r="AS20" s="116" t="s">
        <v>228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2">
        <v>20</v>
      </c>
      <c r="BL20" s="112"/>
      <c r="BM20" s="112"/>
      <c r="BN20" s="112"/>
      <c r="BO20" s="96" t="s">
        <v>213</v>
      </c>
      <c r="BP20" s="96"/>
      <c r="BQ20" s="96"/>
      <c r="BR20" s="96"/>
      <c r="BS20" s="3" t="s">
        <v>3</v>
      </c>
      <c r="BT20" s="3"/>
      <c r="BU20" s="3"/>
      <c r="BY20" s="17"/>
      <c r="CM20" s="11" t="s">
        <v>18</v>
      </c>
      <c r="CO20" s="93" t="s">
        <v>230</v>
      </c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77:108" ht="15" customHeight="1">
      <c r="BY21" s="17"/>
      <c r="BZ21" s="17"/>
      <c r="CM21" s="11"/>
      <c r="CO21" s="93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</row>
    <row r="22" spans="77:108" ht="15" customHeight="1">
      <c r="BY22" s="17"/>
      <c r="BZ22" s="17"/>
      <c r="CM22" s="11"/>
      <c r="CO22" s="93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</row>
    <row r="23" spans="1:108" ht="15" customHeight="1">
      <c r="A23" s="5" t="s">
        <v>113</v>
      </c>
      <c r="AH23" s="98" t="s">
        <v>203</v>
      </c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18"/>
      <c r="BY23" s="17"/>
      <c r="CM23" s="11" t="s">
        <v>19</v>
      </c>
      <c r="CO23" s="93" t="s">
        <v>197</v>
      </c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5"/>
    </row>
    <row r="24" spans="1:108" ht="24.7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18"/>
      <c r="BY24" s="17"/>
      <c r="BZ24" s="17"/>
      <c r="CM24" s="38"/>
      <c r="CO24" s="93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08" ht="33.75" customHeight="1">
      <c r="A25" s="5" t="s">
        <v>109</v>
      </c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18"/>
      <c r="BY25" s="17"/>
      <c r="BZ25" s="17"/>
      <c r="CM25" s="38"/>
      <c r="CO25" s="93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0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23" customFormat="1" ht="21" customHeight="1">
      <c r="A27" s="23" t="s">
        <v>63</v>
      </c>
      <c r="AH27" s="99" t="s">
        <v>159</v>
      </c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24"/>
      <c r="CM27" s="39"/>
      <c r="CO27" s="103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</row>
    <row r="28" spans="1:108" s="23" customFormat="1" ht="21" customHeight="1">
      <c r="A28" s="25" t="s">
        <v>21</v>
      </c>
      <c r="CM28" s="40" t="s">
        <v>20</v>
      </c>
      <c r="CO28" s="103" t="s">
        <v>189</v>
      </c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97" t="s">
        <v>160</v>
      </c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98" t="s">
        <v>161</v>
      </c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11" t="s">
        <v>127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s="69" customFormat="1" ht="18.75" customHeight="1">
      <c r="A40" s="110" t="s">
        <v>162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</row>
    <row r="41" spans="1:7" s="69" customFormat="1" ht="18.75" customHeight="1">
      <c r="A41" s="70" t="s">
        <v>163</v>
      </c>
      <c r="B41" s="67"/>
      <c r="C41" s="67"/>
      <c r="D41" s="67"/>
      <c r="E41" s="67"/>
      <c r="F41" s="67"/>
      <c r="G41" s="67"/>
    </row>
    <row r="42" spans="1:7" s="69" customFormat="1" ht="18.75" customHeight="1">
      <c r="A42" s="70" t="s">
        <v>164</v>
      </c>
      <c r="B42" s="67"/>
      <c r="C42" s="67"/>
      <c r="D42" s="67"/>
      <c r="E42" s="67"/>
      <c r="F42" s="67"/>
      <c r="G42" s="67"/>
    </row>
    <row r="43" spans="1:7" s="69" customFormat="1" ht="18.75" customHeight="1">
      <c r="A43" s="70" t="s">
        <v>165</v>
      </c>
      <c r="B43" s="67"/>
      <c r="C43" s="67"/>
      <c r="D43" s="67"/>
      <c r="E43" s="67"/>
      <c r="F43" s="67"/>
      <c r="G43" s="67"/>
    </row>
    <row r="44" spans="1:7" s="69" customFormat="1" ht="18.75" customHeight="1">
      <c r="A44" s="70" t="s">
        <v>166</v>
      </c>
      <c r="B44" s="67"/>
      <c r="C44" s="67"/>
      <c r="D44" s="67"/>
      <c r="E44" s="67"/>
      <c r="F44" s="67"/>
      <c r="G44" s="67"/>
    </row>
    <row r="45" spans="1:108" ht="15" customHeight="1">
      <c r="A45" s="26" t="s">
        <v>117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7" s="69" customFormat="1" ht="18.75" customHeight="1">
      <c r="A46" s="70" t="s">
        <v>167</v>
      </c>
      <c r="B46" s="67"/>
      <c r="C46" s="67"/>
      <c r="D46" s="67"/>
      <c r="E46" s="67"/>
      <c r="F46" s="67"/>
      <c r="G46" s="67"/>
    </row>
    <row r="47" spans="1:7" s="69" customFormat="1" ht="17.25" customHeight="1">
      <c r="A47" s="70" t="s">
        <v>168</v>
      </c>
      <c r="B47" s="67"/>
      <c r="C47" s="67"/>
      <c r="D47" s="67"/>
      <c r="E47" s="67"/>
      <c r="F47" s="67"/>
      <c r="G47" s="67"/>
    </row>
    <row r="48" spans="1:7" s="69" customFormat="1" ht="17.25" customHeight="1">
      <c r="A48" s="70" t="s">
        <v>169</v>
      </c>
      <c r="B48" s="67"/>
      <c r="C48" s="67"/>
      <c r="D48" s="67"/>
      <c r="E48" s="67"/>
      <c r="F48" s="67"/>
      <c r="G48" s="67"/>
    </row>
    <row r="49" spans="1:7" s="69" customFormat="1" ht="17.25" customHeight="1">
      <c r="A49" s="70" t="s">
        <v>170</v>
      </c>
      <c r="B49" s="67"/>
      <c r="C49" s="67"/>
      <c r="D49" s="67"/>
      <c r="E49" s="67"/>
      <c r="F49" s="67"/>
      <c r="G49" s="67"/>
    </row>
    <row r="50" spans="1:7" s="69" customFormat="1" ht="17.25" customHeight="1">
      <c r="A50" s="70" t="s">
        <v>171</v>
      </c>
      <c r="B50" s="67"/>
      <c r="C50" s="67"/>
      <c r="D50" s="67"/>
      <c r="E50" s="67"/>
      <c r="F50" s="67"/>
      <c r="G50" s="67"/>
    </row>
    <row r="51" spans="1:7" s="69" customFormat="1" ht="17.25" customHeight="1">
      <c r="A51" s="70" t="s">
        <v>172</v>
      </c>
      <c r="B51" s="67"/>
      <c r="C51" s="67"/>
      <c r="D51" s="67"/>
      <c r="E51" s="67"/>
      <c r="F51" s="67"/>
      <c r="G51" s="67"/>
    </row>
    <row r="52" spans="1:7" s="69" customFormat="1" ht="17.25" customHeight="1">
      <c r="A52" s="70" t="s">
        <v>173</v>
      </c>
      <c r="B52" s="67"/>
      <c r="C52" s="67"/>
      <c r="D52" s="67"/>
      <c r="E52" s="67"/>
      <c r="F52" s="67"/>
      <c r="G52" s="67"/>
    </row>
    <row r="53" spans="1:7" s="69" customFormat="1" ht="17.25" customHeight="1">
      <c r="A53" s="70" t="s">
        <v>174</v>
      </c>
      <c r="B53" s="67"/>
      <c r="C53" s="67"/>
      <c r="D53" s="67"/>
      <c r="E53" s="67"/>
      <c r="F53" s="67"/>
      <c r="G53" s="67"/>
    </row>
    <row r="54" spans="1:108" ht="15">
      <c r="A54" s="26" t="s">
        <v>65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7" s="69" customFormat="1" ht="17.25" customHeight="1">
      <c r="A55" s="70" t="s">
        <v>175</v>
      </c>
      <c r="B55" s="67"/>
      <c r="C55" s="67"/>
      <c r="D55" s="67"/>
      <c r="E55" s="67"/>
      <c r="F55" s="67"/>
      <c r="G55" s="67"/>
    </row>
    <row r="56" spans="1:7" s="69" customFormat="1" ht="17.25" customHeight="1">
      <c r="A56" s="70" t="s">
        <v>176</v>
      </c>
      <c r="B56" s="67"/>
      <c r="C56" s="67"/>
      <c r="D56" s="67"/>
      <c r="E56" s="67"/>
      <c r="F56" s="67"/>
      <c r="G56" s="67"/>
    </row>
    <row r="57" spans="1:7" s="69" customFormat="1" ht="17.25" customHeight="1">
      <c r="A57" s="70" t="s">
        <v>177</v>
      </c>
      <c r="B57" s="67"/>
      <c r="C57" s="67"/>
      <c r="D57" s="67"/>
      <c r="E57" s="67"/>
      <c r="F57" s="67"/>
      <c r="G57" s="67"/>
    </row>
    <row r="58" spans="1:7" s="69" customFormat="1" ht="17.25" customHeight="1">
      <c r="A58" s="70" t="s">
        <v>178</v>
      </c>
      <c r="B58" s="67"/>
      <c r="C58" s="67"/>
      <c r="D58" s="67"/>
      <c r="E58" s="67"/>
      <c r="F58" s="67"/>
      <c r="G58" s="67"/>
    </row>
    <row r="59" spans="1:7" s="69" customFormat="1" ht="17.25" customHeight="1">
      <c r="A59" s="70" t="s">
        <v>179</v>
      </c>
      <c r="B59" s="67"/>
      <c r="C59" s="67"/>
      <c r="D59" s="67"/>
      <c r="E59" s="67"/>
      <c r="F59" s="67"/>
      <c r="G59" s="67"/>
    </row>
    <row r="60" spans="1:7" s="69" customFormat="1" ht="17.25" customHeight="1">
      <c r="A60" s="70" t="s">
        <v>180</v>
      </c>
      <c r="B60" s="67"/>
      <c r="C60" s="67"/>
      <c r="D60" s="67"/>
      <c r="E60" s="67"/>
      <c r="F60" s="67"/>
      <c r="G60" s="67"/>
    </row>
    <row r="61" spans="1:7" s="69" customFormat="1" ht="17.25" customHeight="1">
      <c r="A61" s="70" t="s">
        <v>181</v>
      </c>
      <c r="B61" s="67"/>
      <c r="C61" s="67"/>
      <c r="D61" s="67"/>
      <c r="E61" s="67"/>
      <c r="F61" s="67"/>
      <c r="G61" s="67"/>
    </row>
    <row r="62" spans="1:7" s="69" customFormat="1" ht="17.25" customHeight="1">
      <c r="A62" s="70" t="s">
        <v>182</v>
      </c>
      <c r="B62" s="67"/>
      <c r="C62" s="67"/>
      <c r="D62" s="67"/>
      <c r="E62" s="67"/>
      <c r="F62" s="67"/>
      <c r="G62" s="67"/>
    </row>
    <row r="63" spans="1:7" s="69" customFormat="1" ht="17.25" customHeight="1">
      <c r="A63" s="70" t="s">
        <v>183</v>
      </c>
      <c r="B63" s="67"/>
      <c r="C63" s="67"/>
      <c r="D63" s="67"/>
      <c r="E63" s="67"/>
      <c r="F63" s="67"/>
      <c r="G63" s="67"/>
    </row>
    <row r="64" spans="1:7" s="69" customFormat="1" ht="17.25" customHeight="1">
      <c r="A64" s="70" t="s">
        <v>184</v>
      </c>
      <c r="B64" s="67"/>
      <c r="C64" s="67"/>
      <c r="D64" s="67"/>
      <c r="E64" s="67"/>
      <c r="F64" s="67"/>
      <c r="G64" s="67"/>
    </row>
    <row r="65" spans="1:7" s="69" customFormat="1" ht="17.25" customHeight="1">
      <c r="A65" s="70" t="s">
        <v>185</v>
      </c>
      <c r="B65" s="67"/>
      <c r="C65" s="67"/>
      <c r="D65" s="67"/>
      <c r="E65" s="67"/>
      <c r="F65" s="67"/>
      <c r="G65" s="67"/>
    </row>
    <row r="66" spans="1:7" s="69" customFormat="1" ht="17.25" customHeight="1">
      <c r="A66" s="70" t="s">
        <v>186</v>
      </c>
      <c r="B66" s="67"/>
      <c r="C66" s="67"/>
      <c r="D66" s="67"/>
      <c r="E66" s="67"/>
      <c r="F66" s="67"/>
      <c r="G66" s="67"/>
    </row>
    <row r="67" ht="3" customHeight="1"/>
  </sheetData>
  <sheetProtection/>
  <mergeCells count="34">
    <mergeCell ref="BY12:DD12"/>
    <mergeCell ref="A15:DD15"/>
    <mergeCell ref="BB16:BE16"/>
    <mergeCell ref="AL20:AO20"/>
    <mergeCell ref="AS20:BJ20"/>
    <mergeCell ref="BE8:DD8"/>
    <mergeCell ref="BE9:DD9"/>
    <mergeCell ref="BE11:BX11"/>
    <mergeCell ref="BE12:BX12"/>
    <mergeCell ref="BY11:DD11"/>
    <mergeCell ref="BU13:CL13"/>
    <mergeCell ref="BN13:BQ13"/>
    <mergeCell ref="CM13:CP13"/>
    <mergeCell ref="CQ13:CT13"/>
    <mergeCell ref="BE10:DD10"/>
    <mergeCell ref="A40:DD40"/>
    <mergeCell ref="A37:DD37"/>
    <mergeCell ref="CO20:DD20"/>
    <mergeCell ref="CO27:DD27"/>
    <mergeCell ref="BK20:BN20"/>
    <mergeCell ref="AT30:CM31"/>
    <mergeCell ref="AH23:BV25"/>
    <mergeCell ref="AH27:BV27"/>
    <mergeCell ref="CO26:DD26"/>
    <mergeCell ref="AT33:CM35"/>
    <mergeCell ref="CO28:DD28"/>
    <mergeCell ref="CO18:DD18"/>
    <mergeCell ref="CO19:DD19"/>
    <mergeCell ref="CO24:DD24"/>
    <mergeCell ref="CO25:DD25"/>
    <mergeCell ref="CO23:DD23"/>
    <mergeCell ref="BO20:BR20"/>
    <mergeCell ref="CO21:DD21"/>
    <mergeCell ref="CO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workbookViewId="0" topLeftCell="A1">
      <selection activeCell="AE1" sqref="AE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8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</row>
    <row r="3" ht="7.5" customHeight="1"/>
    <row r="4" spans="1:108" ht="15">
      <c r="A4" s="149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1"/>
      <c r="BU4" s="149" t="s">
        <v>6</v>
      </c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1"/>
    </row>
    <row r="5" spans="1:108" s="3" customFormat="1" ht="15" customHeight="1">
      <c r="A5" s="31"/>
      <c r="B5" s="136" t="s">
        <v>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7"/>
      <c r="BU5" s="127">
        <f>SUM(BU7+BU13)</f>
        <v>49971422.91</v>
      </c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5">
      <c r="A6" s="10"/>
      <c r="B6" s="138" t="s">
        <v>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9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2"/>
    </row>
    <row r="7" spans="1:108" ht="30" customHeight="1">
      <c r="A7" s="32"/>
      <c r="B7" s="123" t="s">
        <v>119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4"/>
      <c r="BU7" s="130">
        <v>46308199.48</v>
      </c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2"/>
    </row>
    <row r="8" spans="1:108" ht="15">
      <c r="A8" s="10"/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</row>
    <row r="9" spans="1:108" ht="45" customHeight="1">
      <c r="A9" s="32"/>
      <c r="B9" s="123" t="s">
        <v>128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4"/>
      <c r="BU9" s="120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45" customHeight="1">
      <c r="A10" s="32"/>
      <c r="B10" s="123" t="s">
        <v>120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4"/>
      <c r="BU10" s="120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2"/>
    </row>
    <row r="11" spans="1:108" ht="45" customHeight="1">
      <c r="A11" s="32"/>
      <c r="B11" s="123" t="s">
        <v>121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4"/>
      <c r="BU11" s="120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2"/>
    </row>
    <row r="12" spans="1:108" ht="30" customHeight="1">
      <c r="A12" s="32"/>
      <c r="B12" s="123" t="s">
        <v>122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4"/>
      <c r="BU12" s="120">
        <v>40758553.28</v>
      </c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30" customHeight="1">
      <c r="A13" s="32"/>
      <c r="B13" s="123" t="s">
        <v>123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120">
        <f>3041679.69+621543.74</f>
        <v>3663223.4299999997</v>
      </c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2"/>
    </row>
    <row r="14" spans="1:108" ht="15">
      <c r="A14" s="33"/>
      <c r="B14" s="125" t="s">
        <v>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0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2"/>
    </row>
    <row r="15" spans="1:108" ht="30" customHeight="1">
      <c r="A15" s="32"/>
      <c r="B15" s="123" t="s">
        <v>27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4"/>
      <c r="BU15" s="120">
        <v>621543.74</v>
      </c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32"/>
      <c r="B16" s="123" t="s">
        <v>28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4"/>
      <c r="BU16" s="145">
        <v>283333.18</v>
      </c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08" s="3" customFormat="1" ht="15" customHeight="1">
      <c r="A17" s="31"/>
      <c r="B17" s="136" t="s">
        <v>99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7"/>
      <c r="BU17" s="127">
        <v>0</v>
      </c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1:108" ht="15">
      <c r="A18" s="10"/>
      <c r="B18" s="138" t="s">
        <v>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9"/>
      <c r="BU18" s="120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2"/>
    </row>
    <row r="19" spans="1:108" ht="30" customHeight="1">
      <c r="A19" s="34"/>
      <c r="B19" s="143" t="s">
        <v>124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4"/>
      <c r="BU19" s="140">
        <f>1383738.37+1577980.65</f>
        <v>2961719.02</v>
      </c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2"/>
    </row>
    <row r="20" spans="1:108" ht="30" customHeight="1">
      <c r="A20" s="32"/>
      <c r="B20" s="123" t="s">
        <v>125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4"/>
      <c r="BU20" s="130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1:108" ht="15" customHeight="1">
      <c r="A21" s="35"/>
      <c r="B21" s="125" t="s">
        <v>8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30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2"/>
    </row>
    <row r="22" spans="1:108" ht="15" customHeight="1">
      <c r="A22" s="32"/>
      <c r="B22" s="123" t="s">
        <v>9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4"/>
      <c r="BU22" s="120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" customHeight="1">
      <c r="A23" s="32"/>
      <c r="B23" s="123" t="s">
        <v>10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4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5" customHeight="1">
      <c r="A24" s="32"/>
      <c r="B24" s="123" t="s">
        <v>106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4"/>
      <c r="BU24" s="120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" customHeight="1">
      <c r="A25" s="32"/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4"/>
      <c r="BU25" s="120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" customHeight="1">
      <c r="A26" s="32"/>
      <c r="B26" s="123" t="s">
        <v>12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4"/>
      <c r="BU26" s="120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" customHeight="1">
      <c r="A27" s="32"/>
      <c r="B27" s="123" t="s">
        <v>13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4"/>
      <c r="BU27" s="120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30" customHeight="1">
      <c r="A28" s="32"/>
      <c r="B28" s="123" t="s">
        <v>67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4"/>
      <c r="BU28" s="120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30" customHeight="1">
      <c r="A29" s="32"/>
      <c r="B29" s="123" t="s">
        <v>102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4"/>
      <c r="BU29" s="120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" customHeight="1">
      <c r="A30" s="32"/>
      <c r="B30" s="123" t="s">
        <v>68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4"/>
      <c r="BU30" s="120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2"/>
    </row>
    <row r="31" spans="1:108" ht="15" customHeight="1">
      <c r="A31" s="32"/>
      <c r="B31" s="123" t="s">
        <v>69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4"/>
      <c r="BU31" s="120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45" customHeight="1">
      <c r="A32" s="32"/>
      <c r="B32" s="123" t="s">
        <v>70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4"/>
      <c r="BU32" s="120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3.5" customHeight="1">
      <c r="A33" s="35"/>
      <c r="B33" s="125" t="s">
        <v>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6"/>
      <c r="BU33" s="120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" customHeight="1">
      <c r="A34" s="32"/>
      <c r="B34" s="123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4"/>
      <c r="BU34" s="120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" customHeight="1">
      <c r="A35" s="32"/>
      <c r="B35" s="123" t="s">
        <v>72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4"/>
      <c r="BU35" s="120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" customHeight="1">
      <c r="A36" s="32"/>
      <c r="B36" s="123" t="s">
        <v>66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4"/>
      <c r="BU36" s="120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" customHeight="1">
      <c r="A37" s="32"/>
      <c r="B37" s="123" t="s">
        <v>73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4"/>
      <c r="BU37" s="120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" customHeight="1">
      <c r="A38" s="32"/>
      <c r="B38" s="123" t="s">
        <v>74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4"/>
      <c r="BU38" s="120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2"/>
    </row>
    <row r="39" spans="1:108" ht="15" customHeight="1">
      <c r="A39" s="32"/>
      <c r="B39" s="123" t="s">
        <v>75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4"/>
      <c r="BU39" s="120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30" customHeight="1">
      <c r="A40" s="32"/>
      <c r="B40" s="123" t="s">
        <v>76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4"/>
      <c r="BU40" s="120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30" customHeight="1">
      <c r="A41" s="32"/>
      <c r="B41" s="123" t="s">
        <v>101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0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" customHeight="1">
      <c r="A42" s="32"/>
      <c r="B42" s="123" t="s">
        <v>77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4"/>
      <c r="BU42" s="120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" customHeight="1">
      <c r="A43" s="32"/>
      <c r="B43" s="123" t="s">
        <v>78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4"/>
      <c r="BU43" s="120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s="3" customFormat="1" ht="15" customHeight="1">
      <c r="A44" s="31"/>
      <c r="B44" s="136" t="s">
        <v>100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27">
        <f>SUM(BU46+BU47)</f>
        <v>2961719.02</v>
      </c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ht="15" customHeight="1">
      <c r="A45" s="36"/>
      <c r="B45" s="138" t="s">
        <v>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9"/>
      <c r="BU45" s="120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" customHeight="1">
      <c r="A46" s="32"/>
      <c r="B46" s="123" t="s">
        <v>79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4"/>
      <c r="BU46" s="120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30" customHeight="1">
      <c r="A47" s="32"/>
      <c r="B47" s="123" t="s">
        <v>126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4"/>
      <c r="BU47" s="133">
        <f>1383738.37+1577980.65</f>
        <v>2961719.02</v>
      </c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</row>
    <row r="48" spans="1:108" ht="15" customHeight="1">
      <c r="A48" s="35"/>
      <c r="B48" s="125" t="s">
        <v>8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6"/>
      <c r="BU48" s="130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" customHeight="1">
      <c r="A49" s="32"/>
      <c r="B49" s="123" t="s">
        <v>86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4"/>
      <c r="BU49" s="120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" customHeight="1">
      <c r="A50" s="32"/>
      <c r="B50" s="123" t="s">
        <v>44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4"/>
      <c r="BU50" s="120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2"/>
    </row>
    <row r="51" spans="1:108" ht="15" customHeight="1">
      <c r="A51" s="32"/>
      <c r="B51" s="123" t="s">
        <v>45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4"/>
      <c r="BU51" s="120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" customHeight="1">
      <c r="A52" s="32"/>
      <c r="B52" s="123" t="s">
        <v>46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4"/>
      <c r="BU52" s="120">
        <v>737560.27</v>
      </c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" customHeight="1">
      <c r="A53" s="32"/>
      <c r="B53" s="123" t="s">
        <v>47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4"/>
      <c r="BU53" s="120">
        <v>1448168.68</v>
      </c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" customHeight="1">
      <c r="A54" s="32"/>
      <c r="B54" s="123" t="s">
        <v>48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4"/>
      <c r="BU54" s="120">
        <v>632014.95</v>
      </c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" customHeight="1">
      <c r="A55" s="32"/>
      <c r="B55" s="123" t="s">
        <v>49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4"/>
      <c r="BU55" s="120">
        <v>0</v>
      </c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" customHeight="1">
      <c r="A56" s="32"/>
      <c r="B56" s="123" t="s">
        <v>80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4"/>
      <c r="BU56" s="120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2"/>
    </row>
    <row r="57" spans="1:108" ht="15" customHeight="1">
      <c r="A57" s="32"/>
      <c r="B57" s="123" t="s">
        <v>103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4"/>
      <c r="BU57" s="120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" customHeight="1">
      <c r="A58" s="32"/>
      <c r="B58" s="123" t="s">
        <v>81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4"/>
      <c r="BU58" s="120">
        <v>143975.12</v>
      </c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2"/>
    </row>
    <row r="59" spans="1:108" ht="15" customHeight="1">
      <c r="A59" s="32"/>
      <c r="B59" s="123" t="s">
        <v>82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4"/>
      <c r="BU59" s="120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2"/>
    </row>
    <row r="60" spans="1:108" ht="15" customHeight="1">
      <c r="A60" s="32"/>
      <c r="B60" s="123" t="s">
        <v>83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4"/>
      <c r="BU60" s="120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2"/>
    </row>
    <row r="61" spans="1:108" ht="15" customHeight="1">
      <c r="A61" s="32"/>
      <c r="B61" s="123" t="s">
        <v>84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4"/>
      <c r="BU61" s="120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2"/>
    </row>
    <row r="62" spans="1:108" ht="45" customHeight="1">
      <c r="A62" s="32"/>
      <c r="B62" s="123" t="s">
        <v>85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4"/>
      <c r="BU62" s="120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2"/>
    </row>
    <row r="63" spans="1:108" ht="15" customHeight="1">
      <c r="A63" s="37"/>
      <c r="B63" s="125" t="s">
        <v>8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6"/>
      <c r="BU63" s="120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" customHeight="1">
      <c r="A64" s="32"/>
      <c r="B64" s="123" t="s">
        <v>87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4"/>
      <c r="BU64" s="120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" customHeight="1">
      <c r="A65" s="32"/>
      <c r="B65" s="123" t="s">
        <v>50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4"/>
      <c r="BU65" s="120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" customHeight="1">
      <c r="A66" s="32"/>
      <c r="B66" s="123" t="s">
        <v>51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4"/>
      <c r="BU66" s="120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" customHeight="1">
      <c r="A67" s="32"/>
      <c r="B67" s="123" t="s">
        <v>52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4"/>
      <c r="BU67" s="120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" customHeight="1">
      <c r="A68" s="32"/>
      <c r="B68" s="123" t="s">
        <v>53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4"/>
      <c r="BU68" s="120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" customHeight="1">
      <c r="A69" s="32"/>
      <c r="B69" s="123" t="s">
        <v>54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4"/>
      <c r="BU69" s="120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" customHeight="1">
      <c r="A70" s="32"/>
      <c r="B70" s="123" t="s">
        <v>55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4"/>
      <c r="BU70" s="120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" customHeight="1">
      <c r="A71" s="32"/>
      <c r="B71" s="123" t="s">
        <v>88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4"/>
      <c r="BU71" s="120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" customHeight="1">
      <c r="A72" s="32"/>
      <c r="B72" s="123" t="s">
        <v>104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4"/>
      <c r="BU72" s="120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" customHeight="1">
      <c r="A73" s="32"/>
      <c r="B73" s="123" t="s">
        <v>89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4"/>
      <c r="BU73" s="120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" customHeight="1">
      <c r="A74" s="32"/>
      <c r="B74" s="123" t="s">
        <v>90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4"/>
      <c r="BU74" s="120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" customHeight="1">
      <c r="A75" s="32"/>
      <c r="B75" s="123" t="s">
        <v>91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4"/>
      <c r="BU75" s="120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" customHeight="1">
      <c r="A76" s="32"/>
      <c r="B76" s="123" t="s">
        <v>92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4"/>
      <c r="BU76" s="120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9"/>
  <sheetViews>
    <sheetView workbookViewId="0" topLeftCell="A1">
      <selection activeCell="E214" sqref="E214"/>
    </sheetView>
  </sheetViews>
  <sheetFormatPr defaultColWidth="9.00390625" defaultRowHeight="12.75"/>
  <cols>
    <col min="1" max="1" width="55.25390625" style="0" customWidth="1"/>
    <col min="2" max="2" width="12.125" style="0" customWidth="1"/>
    <col min="3" max="3" width="12.75390625" style="0" customWidth="1"/>
    <col min="4" max="4" width="12.125" style="0" customWidth="1"/>
    <col min="5" max="5" width="13.25390625" style="0" customWidth="1"/>
  </cols>
  <sheetData>
    <row r="1" spans="1:5" ht="16.5">
      <c r="A1" s="153"/>
      <c r="B1" s="153"/>
      <c r="C1" s="153"/>
      <c r="D1" s="153"/>
      <c r="E1" s="153"/>
    </row>
    <row r="2" spans="1:5" ht="15" thickBot="1">
      <c r="A2" s="154" t="s">
        <v>130</v>
      </c>
      <c r="B2" s="154"/>
      <c r="C2" s="154"/>
      <c r="D2" s="155"/>
      <c r="E2" s="155"/>
    </row>
    <row r="3" spans="1:5" ht="96">
      <c r="A3" s="51" t="s">
        <v>0</v>
      </c>
      <c r="B3" s="52" t="s">
        <v>131</v>
      </c>
      <c r="C3" s="52" t="s">
        <v>132</v>
      </c>
      <c r="D3" s="52" t="s">
        <v>133</v>
      </c>
      <c r="E3" s="53" t="s">
        <v>93</v>
      </c>
    </row>
    <row r="4" spans="1:5" ht="30">
      <c r="A4" s="54" t="s">
        <v>56</v>
      </c>
      <c r="B4" s="43"/>
      <c r="C4" s="43"/>
      <c r="D4" s="41" t="s">
        <v>22</v>
      </c>
      <c r="E4" s="72">
        <v>522478.95</v>
      </c>
    </row>
    <row r="5" spans="1:5" ht="15">
      <c r="A5" s="54" t="s">
        <v>23</v>
      </c>
      <c r="B5" s="43"/>
      <c r="C5" s="43"/>
      <c r="D5" s="41" t="s">
        <v>22</v>
      </c>
      <c r="E5" s="72">
        <f>E7+E8+E10+E16</f>
        <v>50380284.6</v>
      </c>
    </row>
    <row r="6" spans="1:5" ht="15">
      <c r="A6" s="54" t="s">
        <v>8</v>
      </c>
      <c r="B6" s="43"/>
      <c r="C6" s="43"/>
      <c r="D6" s="41" t="s">
        <v>22</v>
      </c>
      <c r="E6" s="56"/>
    </row>
    <row r="7" spans="1:5" ht="15">
      <c r="A7" s="54" t="s">
        <v>134</v>
      </c>
      <c r="B7" s="43"/>
      <c r="C7" s="43"/>
      <c r="D7" s="41" t="s">
        <v>22</v>
      </c>
      <c r="E7" s="56">
        <f>30240900+8354000+607200+32000+247475-607200-32000+378700+13025+35815+884+861999+1001+44600</f>
        <v>40178399</v>
      </c>
    </row>
    <row r="8" spans="1:5" ht="15">
      <c r="A8" s="57" t="s">
        <v>135</v>
      </c>
      <c r="B8" s="43"/>
      <c r="C8" s="43"/>
      <c r="D8" s="41"/>
      <c r="E8" s="56">
        <f>2314100+15200+5500+5900+15000+2000+26900+2950320+7000+1620100</f>
        <v>6962020</v>
      </c>
    </row>
    <row r="9" spans="1:5" ht="15">
      <c r="A9" s="54" t="s">
        <v>29</v>
      </c>
      <c r="B9" s="43"/>
      <c r="C9" s="43"/>
      <c r="D9" s="41"/>
      <c r="E9" s="56"/>
    </row>
    <row r="10" spans="1:5" ht="75">
      <c r="A10" s="54" t="s">
        <v>136</v>
      </c>
      <c r="B10" s="43"/>
      <c r="C10" s="43"/>
      <c r="D10" s="41" t="s">
        <v>22</v>
      </c>
      <c r="E10" s="55">
        <f>E12+E13+E14+E15</f>
        <v>3239865.6</v>
      </c>
    </row>
    <row r="11" spans="1:5" ht="15">
      <c r="A11" s="54" t="s">
        <v>8</v>
      </c>
      <c r="B11" s="43"/>
      <c r="C11" s="43"/>
      <c r="D11" s="41" t="s">
        <v>22</v>
      </c>
      <c r="E11" s="56"/>
    </row>
    <row r="12" spans="1:5" ht="15">
      <c r="A12" s="54" t="s">
        <v>220</v>
      </c>
      <c r="B12" s="43"/>
      <c r="C12" s="43"/>
      <c r="D12" s="41" t="s">
        <v>22</v>
      </c>
      <c r="E12" s="56">
        <v>590400</v>
      </c>
    </row>
    <row r="13" spans="1:5" ht="15">
      <c r="A13" s="54" t="s">
        <v>187</v>
      </c>
      <c r="B13" s="43"/>
      <c r="C13" s="43"/>
      <c r="D13" s="41" t="s">
        <v>22</v>
      </c>
      <c r="E13" s="56">
        <v>1905120</v>
      </c>
    </row>
    <row r="14" spans="1:5" ht="15">
      <c r="A14" s="54" t="s">
        <v>219</v>
      </c>
      <c r="B14" s="43"/>
      <c r="C14" s="43"/>
      <c r="D14" s="41" t="s">
        <v>22</v>
      </c>
      <c r="E14" s="56">
        <v>739345.6</v>
      </c>
    </row>
    <row r="15" spans="1:5" ht="15">
      <c r="A15" s="54" t="s">
        <v>202</v>
      </c>
      <c r="B15" s="43"/>
      <c r="C15" s="43"/>
      <c r="D15" s="41" t="s">
        <v>22</v>
      </c>
      <c r="E15" s="56">
        <v>5000</v>
      </c>
    </row>
    <row r="16" spans="1:5" ht="30">
      <c r="A16" s="54" t="s">
        <v>94</v>
      </c>
      <c r="B16" s="43"/>
      <c r="C16" s="43"/>
      <c r="D16" s="41" t="s">
        <v>22</v>
      </c>
      <c r="E16" s="55">
        <f>E18</f>
        <v>0</v>
      </c>
    </row>
    <row r="17" spans="1:5" ht="15">
      <c r="A17" s="54" t="s">
        <v>8</v>
      </c>
      <c r="B17" s="43"/>
      <c r="C17" s="43"/>
      <c r="D17" s="41" t="s">
        <v>22</v>
      </c>
      <c r="E17" s="56"/>
    </row>
    <row r="18" spans="1:5" ht="15">
      <c r="A18" s="54" t="s">
        <v>148</v>
      </c>
      <c r="B18" s="43"/>
      <c r="C18" s="43"/>
      <c r="D18" s="41"/>
      <c r="E18" s="56"/>
    </row>
    <row r="19" spans="1:5" ht="15">
      <c r="A19" s="54" t="s">
        <v>95</v>
      </c>
      <c r="B19" s="43"/>
      <c r="C19" s="43"/>
      <c r="D19" s="41" t="s">
        <v>22</v>
      </c>
      <c r="E19" s="55"/>
    </row>
    <row r="20" spans="1:5" ht="30">
      <c r="A20" s="54" t="s">
        <v>57</v>
      </c>
      <c r="B20" s="43"/>
      <c r="C20" s="43"/>
      <c r="D20" s="41" t="s">
        <v>22</v>
      </c>
      <c r="E20" s="56">
        <f>E4+E5-E21</f>
        <v>522478.950000003</v>
      </c>
    </row>
    <row r="21" spans="1:5" ht="15">
      <c r="A21" s="54" t="s">
        <v>24</v>
      </c>
      <c r="B21" s="43"/>
      <c r="C21" s="43"/>
      <c r="D21" s="41">
        <v>900</v>
      </c>
      <c r="E21" s="72">
        <f>E24+E52+E58+E127+E194+E121+E116++E46</f>
        <v>50380284.6</v>
      </c>
    </row>
    <row r="22" spans="1:5" ht="15">
      <c r="A22" s="54" t="s">
        <v>8</v>
      </c>
      <c r="B22" s="43"/>
      <c r="C22" s="43"/>
      <c r="D22" s="41"/>
      <c r="E22" s="56"/>
    </row>
    <row r="23" spans="1:5" ht="15">
      <c r="A23" s="82"/>
      <c r="B23" s="43" t="s">
        <v>199</v>
      </c>
      <c r="C23" s="43"/>
      <c r="D23" s="41"/>
      <c r="E23" s="56">
        <f>E24+E46</f>
        <v>8747610</v>
      </c>
    </row>
    <row r="24" spans="1:5" ht="51">
      <c r="A24" s="83" t="s">
        <v>204</v>
      </c>
      <c r="B24" s="41"/>
      <c r="C24" s="77">
        <v>1210121020</v>
      </c>
      <c r="D24" s="44" t="s">
        <v>22</v>
      </c>
      <c r="E24" s="60">
        <f>E25+E30+E41+E42</f>
        <v>8732700</v>
      </c>
    </row>
    <row r="25" spans="1:5" ht="15">
      <c r="A25" s="58" t="s">
        <v>30</v>
      </c>
      <c r="B25" s="45"/>
      <c r="C25" s="46"/>
      <c r="D25" s="47">
        <v>210</v>
      </c>
      <c r="E25" s="55">
        <f>E27+E28+E29</f>
        <v>3245826.98</v>
      </c>
    </row>
    <row r="26" spans="1:5" ht="15">
      <c r="A26" s="58" t="s">
        <v>1</v>
      </c>
      <c r="B26" s="43"/>
      <c r="C26" s="43"/>
      <c r="D26" s="42"/>
      <c r="E26" s="56"/>
    </row>
    <row r="27" spans="1:5" ht="15">
      <c r="A27" s="58" t="s">
        <v>31</v>
      </c>
      <c r="B27" s="45"/>
      <c r="C27" s="46"/>
      <c r="D27" s="47">
        <v>211</v>
      </c>
      <c r="E27" s="56">
        <f>2601172.6+290855-404531</f>
        <v>2487496.6</v>
      </c>
    </row>
    <row r="28" spans="1:5" ht="15">
      <c r="A28" s="61" t="s">
        <v>32</v>
      </c>
      <c r="B28" s="45"/>
      <c r="C28" s="46"/>
      <c r="D28" s="47">
        <v>212</v>
      </c>
      <c r="E28" s="56">
        <f>5400+1700</f>
        <v>7100</v>
      </c>
    </row>
    <row r="29" spans="1:5" ht="15">
      <c r="A29" s="58" t="s">
        <v>137</v>
      </c>
      <c r="B29" s="45"/>
      <c r="C29" s="46"/>
      <c r="D29" s="47">
        <v>213</v>
      </c>
      <c r="E29" s="56">
        <f>785554.38+87845-122169</f>
        <v>751230.38</v>
      </c>
    </row>
    <row r="30" spans="1:5" ht="15">
      <c r="A30" s="58" t="s">
        <v>41</v>
      </c>
      <c r="B30" s="45"/>
      <c r="C30" s="46"/>
      <c r="D30" s="47">
        <v>220</v>
      </c>
      <c r="E30" s="55">
        <f>E32+E34+E36+E37+E33</f>
        <v>4103096.02</v>
      </c>
    </row>
    <row r="31" spans="1:5" ht="15">
      <c r="A31" s="58" t="s">
        <v>1</v>
      </c>
      <c r="B31" s="45"/>
      <c r="C31" s="46"/>
      <c r="D31" s="47"/>
      <c r="E31" s="56"/>
    </row>
    <row r="32" spans="1:5" ht="15">
      <c r="A32" s="58" t="s">
        <v>33</v>
      </c>
      <c r="B32" s="45"/>
      <c r="C32" s="46"/>
      <c r="D32" s="47">
        <v>221</v>
      </c>
      <c r="E32" s="56">
        <v>62367</v>
      </c>
    </row>
    <row r="33" spans="1:5" ht="15">
      <c r="A33" s="58" t="s">
        <v>34</v>
      </c>
      <c r="B33" s="45"/>
      <c r="C33" s="46"/>
      <c r="D33" s="47">
        <v>222</v>
      </c>
      <c r="E33" s="56"/>
    </row>
    <row r="34" spans="1:5" ht="15">
      <c r="A34" s="58" t="s">
        <v>35</v>
      </c>
      <c r="B34" s="45"/>
      <c r="C34" s="46"/>
      <c r="D34" s="47">
        <v>223</v>
      </c>
      <c r="E34" s="56">
        <f>1729825.4+402700</f>
        <v>2132525.4</v>
      </c>
    </row>
    <row r="35" spans="1:5" ht="15">
      <c r="A35" s="58" t="s">
        <v>36</v>
      </c>
      <c r="B35" s="45"/>
      <c r="C35" s="46"/>
      <c r="D35" s="47">
        <v>224</v>
      </c>
      <c r="E35" s="56"/>
    </row>
    <row r="36" spans="1:5" ht="15">
      <c r="A36" s="58" t="s">
        <v>37</v>
      </c>
      <c r="B36" s="45"/>
      <c r="C36" s="46"/>
      <c r="D36" s="47">
        <v>225</v>
      </c>
      <c r="E36" s="56">
        <f>528421+18247.92</f>
        <v>546668.92</v>
      </c>
    </row>
    <row r="37" spans="1:5" ht="15">
      <c r="A37" s="58" t="s">
        <v>38</v>
      </c>
      <c r="B37" s="45"/>
      <c r="C37" s="46"/>
      <c r="D37" s="47">
        <v>226</v>
      </c>
      <c r="E37" s="56">
        <f>1381482.62-19947.92</f>
        <v>1361534.7000000002</v>
      </c>
    </row>
    <row r="38" spans="1:5" ht="15">
      <c r="A38" s="58" t="s">
        <v>58</v>
      </c>
      <c r="B38" s="45"/>
      <c r="C38" s="46"/>
      <c r="D38" s="47">
        <v>260</v>
      </c>
      <c r="E38" s="55"/>
    </row>
    <row r="39" spans="1:5" ht="15">
      <c r="A39" s="58" t="s">
        <v>1</v>
      </c>
      <c r="B39" s="45"/>
      <c r="C39" s="46"/>
      <c r="D39" s="47"/>
      <c r="E39" s="56"/>
    </row>
    <row r="40" spans="1:5" ht="15">
      <c r="A40" s="58" t="s">
        <v>59</v>
      </c>
      <c r="B40" s="45"/>
      <c r="C40" s="46"/>
      <c r="D40" s="47">
        <v>262</v>
      </c>
      <c r="E40" s="56"/>
    </row>
    <row r="41" spans="1:5" ht="15">
      <c r="A41" s="58" t="s">
        <v>223</v>
      </c>
      <c r="B41" s="45"/>
      <c r="C41" s="46"/>
      <c r="D41" s="47">
        <v>291</v>
      </c>
      <c r="E41" s="56">
        <v>1147817</v>
      </c>
    </row>
    <row r="42" spans="1:5" ht="15">
      <c r="A42" s="58" t="s">
        <v>138</v>
      </c>
      <c r="B42" s="45"/>
      <c r="C42" s="46"/>
      <c r="D42" s="47">
        <v>300</v>
      </c>
      <c r="E42" s="55">
        <f>E45</f>
        <v>235960</v>
      </c>
    </row>
    <row r="43" spans="1:5" ht="15">
      <c r="A43" s="58" t="s">
        <v>1</v>
      </c>
      <c r="B43" s="45"/>
      <c r="C43" s="46"/>
      <c r="D43" s="47"/>
      <c r="E43" s="56"/>
    </row>
    <row r="44" spans="1:5" ht="13.5" customHeight="1">
      <c r="A44" s="58" t="s">
        <v>39</v>
      </c>
      <c r="B44" s="45"/>
      <c r="C44" s="46"/>
      <c r="D44" s="47">
        <v>310</v>
      </c>
      <c r="E44" s="56"/>
    </row>
    <row r="45" spans="1:5" ht="15">
      <c r="A45" s="58" t="s">
        <v>40</v>
      </c>
      <c r="B45" s="45"/>
      <c r="C45" s="46"/>
      <c r="D45" s="47">
        <v>340</v>
      </c>
      <c r="E45" s="56">
        <f>111960+124000</f>
        <v>235960</v>
      </c>
    </row>
    <row r="46" spans="1:5" ht="25.5">
      <c r="A46" s="83" t="s">
        <v>225</v>
      </c>
      <c r="B46" s="41"/>
      <c r="C46" s="77" t="s">
        <v>224</v>
      </c>
      <c r="D46" s="44" t="s">
        <v>22</v>
      </c>
      <c r="E46" s="60">
        <f>E47</f>
        <v>14910</v>
      </c>
    </row>
    <row r="47" spans="1:5" ht="15">
      <c r="A47" s="58" t="s">
        <v>30</v>
      </c>
      <c r="B47" s="45"/>
      <c r="C47" s="46"/>
      <c r="D47" s="47">
        <v>210</v>
      </c>
      <c r="E47" s="55">
        <f>E49+E50+E51</f>
        <v>14910</v>
      </c>
    </row>
    <row r="48" spans="1:5" ht="15">
      <c r="A48" s="58" t="s">
        <v>1</v>
      </c>
      <c r="B48" s="43"/>
      <c r="C48" s="43"/>
      <c r="D48" s="42"/>
      <c r="E48" s="56"/>
    </row>
    <row r="49" spans="1:5" ht="15">
      <c r="A49" s="58" t="s">
        <v>31</v>
      </c>
      <c r="B49" s="45"/>
      <c r="C49" s="46"/>
      <c r="D49" s="47">
        <v>211</v>
      </c>
      <c r="E49" s="56">
        <f>10004+679+769</f>
        <v>11452</v>
      </c>
    </row>
    <row r="50" spans="1:5" ht="15">
      <c r="A50" s="61" t="s">
        <v>32</v>
      </c>
      <c r="B50" s="45"/>
      <c r="C50" s="46"/>
      <c r="D50" s="47">
        <v>212</v>
      </c>
      <c r="E50" s="56">
        <v>0</v>
      </c>
    </row>
    <row r="51" spans="1:5" ht="15">
      <c r="A51" s="58" t="s">
        <v>137</v>
      </c>
      <c r="B51" s="45"/>
      <c r="C51" s="46"/>
      <c r="D51" s="47">
        <v>213</v>
      </c>
      <c r="E51" s="56">
        <f>3021+205+232</f>
        <v>3458</v>
      </c>
    </row>
    <row r="52" spans="1:5" ht="25.5" hidden="1">
      <c r="A52" s="83" t="s">
        <v>215</v>
      </c>
      <c r="B52" s="41"/>
      <c r="C52" s="77" t="s">
        <v>214</v>
      </c>
      <c r="D52" s="44" t="s">
        <v>22</v>
      </c>
      <c r="E52" s="60">
        <f>E53</f>
        <v>0</v>
      </c>
    </row>
    <row r="53" spans="1:5" ht="15" hidden="1">
      <c r="A53" s="58" t="s">
        <v>30</v>
      </c>
      <c r="B53" s="45"/>
      <c r="C53" s="46"/>
      <c r="D53" s="47">
        <v>210</v>
      </c>
      <c r="E53" s="55">
        <f>E55+E56+E57</f>
        <v>0</v>
      </c>
    </row>
    <row r="54" spans="1:5" ht="15" hidden="1">
      <c r="A54" s="58" t="s">
        <v>1</v>
      </c>
      <c r="B54" s="43"/>
      <c r="C54" s="43"/>
      <c r="D54" s="42"/>
      <c r="E54" s="56"/>
    </row>
    <row r="55" spans="1:5" ht="15" hidden="1">
      <c r="A55" s="58" t="s">
        <v>31</v>
      </c>
      <c r="B55" s="45"/>
      <c r="C55" s="46"/>
      <c r="D55" s="47">
        <v>211</v>
      </c>
      <c r="E55" s="56">
        <f>24576-24576</f>
        <v>0</v>
      </c>
    </row>
    <row r="56" spans="1:5" ht="15" hidden="1">
      <c r="A56" s="61" t="s">
        <v>32</v>
      </c>
      <c r="B56" s="45"/>
      <c r="C56" s="46"/>
      <c r="D56" s="47">
        <v>212</v>
      </c>
      <c r="E56" s="56">
        <v>0</v>
      </c>
    </row>
    <row r="57" spans="1:5" ht="15" hidden="1">
      <c r="A57" s="58" t="s">
        <v>137</v>
      </c>
      <c r="B57" s="45"/>
      <c r="C57" s="46"/>
      <c r="D57" s="47">
        <v>213</v>
      </c>
      <c r="E57" s="56">
        <f>7424-7424</f>
        <v>0</v>
      </c>
    </row>
    <row r="58" spans="1:5" ht="15">
      <c r="A58" s="58" t="s">
        <v>201</v>
      </c>
      <c r="B58" s="45" t="s">
        <v>191</v>
      </c>
      <c r="C58" s="47"/>
      <c r="D58" s="47"/>
      <c r="E58" s="56">
        <f>E59+E66+E75+E79+E84+E70+E95+E99+E103+E107</f>
        <v>6962020</v>
      </c>
    </row>
    <row r="59" spans="1:5" ht="55.5" customHeight="1">
      <c r="A59" s="84" t="s">
        <v>212</v>
      </c>
      <c r="B59" s="45"/>
      <c r="C59" s="77">
        <v>1210121020</v>
      </c>
      <c r="D59" s="48"/>
      <c r="E59" s="60">
        <f>E60</f>
        <v>2400</v>
      </c>
    </row>
    <row r="60" spans="1:5" ht="15">
      <c r="A60" s="58" t="s">
        <v>41</v>
      </c>
      <c r="B60" s="45"/>
      <c r="C60" s="75"/>
      <c r="D60" s="47">
        <v>220</v>
      </c>
      <c r="E60" s="55">
        <f>E62</f>
        <v>2400</v>
      </c>
    </row>
    <row r="61" spans="1:5" ht="15">
      <c r="A61" s="58" t="s">
        <v>1</v>
      </c>
      <c r="B61" s="45"/>
      <c r="C61" s="75"/>
      <c r="D61" s="47"/>
      <c r="E61" s="56"/>
    </row>
    <row r="62" spans="1:5" ht="15" customHeight="1">
      <c r="A62" s="58" t="s">
        <v>38</v>
      </c>
      <c r="B62" s="45"/>
      <c r="C62" s="75"/>
      <c r="D62" s="47">
        <v>226</v>
      </c>
      <c r="E62" s="56">
        <v>2400</v>
      </c>
    </row>
    <row r="63" spans="1:5" ht="15" hidden="1">
      <c r="A63" s="58" t="s">
        <v>138</v>
      </c>
      <c r="B63" s="45"/>
      <c r="C63" s="75"/>
      <c r="D63" s="47">
        <v>300</v>
      </c>
      <c r="E63" s="55">
        <f>E65</f>
        <v>0</v>
      </c>
    </row>
    <row r="64" spans="1:5" ht="15" hidden="1">
      <c r="A64" s="58" t="s">
        <v>1</v>
      </c>
      <c r="B64" s="45"/>
      <c r="C64" s="75"/>
      <c r="D64" s="47"/>
      <c r="E64" s="56"/>
    </row>
    <row r="65" spans="1:5" ht="15.75" customHeight="1" hidden="1">
      <c r="A65" s="58" t="s">
        <v>40</v>
      </c>
      <c r="B65" s="45"/>
      <c r="C65" s="75"/>
      <c r="D65" s="47">
        <v>340</v>
      </c>
      <c r="E65" s="56"/>
    </row>
    <row r="66" spans="1:5" ht="30.75" customHeight="1">
      <c r="A66" s="84" t="s">
        <v>208</v>
      </c>
      <c r="B66" s="45"/>
      <c r="C66" s="77">
        <v>1210821090</v>
      </c>
      <c r="D66" s="48"/>
      <c r="E66" s="60">
        <f>E67</f>
        <v>1861700</v>
      </c>
    </row>
    <row r="67" spans="1:5" ht="15.75" customHeight="1">
      <c r="A67" s="58" t="s">
        <v>41</v>
      </c>
      <c r="B67" s="45"/>
      <c r="C67" s="75"/>
      <c r="D67" s="47">
        <v>220</v>
      </c>
      <c r="E67" s="55">
        <f>E69</f>
        <v>1861700</v>
      </c>
    </row>
    <row r="68" spans="1:5" ht="15.75" customHeight="1">
      <c r="A68" s="58" t="s">
        <v>1</v>
      </c>
      <c r="B68" s="45"/>
      <c r="C68" s="75"/>
      <c r="D68" s="47"/>
      <c r="E68" s="56"/>
    </row>
    <row r="69" spans="1:5" ht="15.75" customHeight="1">
      <c r="A69" s="58" t="s">
        <v>38</v>
      </c>
      <c r="B69" s="45"/>
      <c r="C69" s="75"/>
      <c r="D69" s="47">
        <v>226</v>
      </c>
      <c r="E69" s="56">
        <v>1861700</v>
      </c>
    </row>
    <row r="70" spans="1:5" ht="50.25" customHeight="1">
      <c r="A70" s="84" t="s">
        <v>221</v>
      </c>
      <c r="B70" s="45"/>
      <c r="C70" s="77">
        <v>1211121130</v>
      </c>
      <c r="D70" s="48"/>
      <c r="E70" s="60">
        <f>E71</f>
        <v>1635100</v>
      </c>
    </row>
    <row r="71" spans="1:5" ht="15.75" customHeight="1">
      <c r="A71" s="58" t="s">
        <v>41</v>
      </c>
      <c r="B71" s="45"/>
      <c r="C71" s="75"/>
      <c r="D71" s="47">
        <v>220</v>
      </c>
      <c r="E71" s="55">
        <f>E74+E73</f>
        <v>1635100</v>
      </c>
    </row>
    <row r="72" spans="1:5" ht="15.75" customHeight="1">
      <c r="A72" s="58" t="s">
        <v>1</v>
      </c>
      <c r="B72" s="45"/>
      <c r="C72" s="75"/>
      <c r="D72" s="47"/>
      <c r="E72" s="56"/>
    </row>
    <row r="73" spans="1:5" ht="15.75" customHeight="1">
      <c r="A73" s="58" t="s">
        <v>37</v>
      </c>
      <c r="B73" s="45"/>
      <c r="C73" s="75"/>
      <c r="D73" s="47">
        <v>225</v>
      </c>
      <c r="E73" s="56">
        <v>1500100</v>
      </c>
    </row>
    <row r="74" spans="1:5" ht="15.75" customHeight="1">
      <c r="A74" s="58" t="s">
        <v>38</v>
      </c>
      <c r="B74" s="45"/>
      <c r="C74" s="75"/>
      <c r="D74" s="47">
        <v>226</v>
      </c>
      <c r="E74" s="56">
        <f>15000+120000</f>
        <v>135000</v>
      </c>
    </row>
    <row r="75" spans="1:5" ht="38.25">
      <c r="A75" s="84" t="s">
        <v>205</v>
      </c>
      <c r="B75" s="41"/>
      <c r="C75" s="77">
        <v>1211921150</v>
      </c>
      <c r="D75" s="44" t="s">
        <v>22</v>
      </c>
      <c r="E75" s="60">
        <f>E76</f>
        <v>450000</v>
      </c>
    </row>
    <row r="76" spans="1:5" ht="15">
      <c r="A76" s="58" t="s">
        <v>41</v>
      </c>
      <c r="B76" s="45"/>
      <c r="C76" s="46"/>
      <c r="D76" s="47">
        <v>220</v>
      </c>
      <c r="E76" s="55">
        <f>E78</f>
        <v>450000</v>
      </c>
    </row>
    <row r="77" spans="1:5" ht="15">
      <c r="A77" s="58" t="s">
        <v>1</v>
      </c>
      <c r="B77" s="45"/>
      <c r="C77" s="46"/>
      <c r="D77" s="47"/>
      <c r="E77" s="56"/>
    </row>
    <row r="78" spans="1:5" ht="15">
      <c r="A78" s="58" t="s">
        <v>37</v>
      </c>
      <c r="B78" s="45"/>
      <c r="C78" s="46"/>
      <c r="D78" s="47">
        <v>225</v>
      </c>
      <c r="E78" s="56">
        <v>450000</v>
      </c>
    </row>
    <row r="79" spans="1:5" ht="24" customHeight="1">
      <c r="A79" s="84" t="s">
        <v>207</v>
      </c>
      <c r="B79" s="41"/>
      <c r="C79" s="77">
        <v>9940090300</v>
      </c>
      <c r="D79" s="44" t="s">
        <v>22</v>
      </c>
      <c r="E79" s="60">
        <f>E80</f>
        <v>51100</v>
      </c>
    </row>
    <row r="80" spans="1:5" ht="15">
      <c r="A80" s="58" t="s">
        <v>41</v>
      </c>
      <c r="B80" s="45"/>
      <c r="C80" s="46"/>
      <c r="D80" s="47">
        <v>220</v>
      </c>
      <c r="E80" s="55">
        <f>E82+E83</f>
        <v>51100</v>
      </c>
    </row>
    <row r="81" spans="1:5" ht="15">
      <c r="A81" s="58" t="s">
        <v>1</v>
      </c>
      <c r="B81" s="45"/>
      <c r="C81" s="46"/>
      <c r="D81" s="47"/>
      <c r="E81" s="56"/>
    </row>
    <row r="82" spans="1:5" ht="15">
      <c r="A82" s="58" t="s">
        <v>60</v>
      </c>
      <c r="B82" s="45"/>
      <c r="C82" s="46"/>
      <c r="D82" s="47">
        <v>290</v>
      </c>
      <c r="E82" s="56">
        <f>15200+26900+7000</f>
        <v>49100</v>
      </c>
    </row>
    <row r="83" spans="1:5" ht="15">
      <c r="A83" s="58" t="s">
        <v>223</v>
      </c>
      <c r="B83" s="45"/>
      <c r="C83" s="46"/>
      <c r="D83" s="47">
        <v>291</v>
      </c>
      <c r="E83" s="56">
        <f>2000</f>
        <v>2000</v>
      </c>
    </row>
    <row r="84" spans="1:5" ht="51">
      <c r="A84" s="83" t="s">
        <v>204</v>
      </c>
      <c r="B84" s="41"/>
      <c r="C84" s="77">
        <v>9990021020</v>
      </c>
      <c r="D84" s="44" t="s">
        <v>22</v>
      </c>
      <c r="E84" s="60">
        <f>E85+E88</f>
        <v>1577981</v>
      </c>
    </row>
    <row r="85" spans="1:5" ht="15" hidden="1">
      <c r="A85" s="58" t="s">
        <v>41</v>
      </c>
      <c r="B85" s="45"/>
      <c r="C85" s="46"/>
      <c r="D85" s="47">
        <v>210</v>
      </c>
      <c r="E85" s="55">
        <f>E87</f>
        <v>0</v>
      </c>
    </row>
    <row r="86" spans="1:5" ht="15" hidden="1">
      <c r="A86" s="58" t="s">
        <v>1</v>
      </c>
      <c r="B86" s="45"/>
      <c r="C86" s="46"/>
      <c r="D86" s="47"/>
      <c r="E86" s="56"/>
    </row>
    <row r="87" spans="1:5" ht="15" hidden="1">
      <c r="A87" s="58" t="s">
        <v>37</v>
      </c>
      <c r="B87" s="45"/>
      <c r="C87" s="46"/>
      <c r="D87" s="47">
        <v>213</v>
      </c>
      <c r="E87" s="56"/>
    </row>
    <row r="88" spans="1:5" ht="15">
      <c r="A88" s="58" t="s">
        <v>41</v>
      </c>
      <c r="B88" s="45"/>
      <c r="C88" s="75"/>
      <c r="D88" s="47">
        <v>220</v>
      </c>
      <c r="E88" s="55">
        <f>E90+E91+E92+E93+E94</f>
        <v>1577981</v>
      </c>
    </row>
    <row r="89" spans="1:5" ht="15">
      <c r="A89" s="58" t="s">
        <v>1</v>
      </c>
      <c r="B89" s="45"/>
      <c r="C89" s="75"/>
      <c r="D89" s="47"/>
      <c r="E89" s="56"/>
    </row>
    <row r="90" spans="1:5" ht="15">
      <c r="A90" s="58" t="s">
        <v>33</v>
      </c>
      <c r="B90" s="45"/>
      <c r="C90" s="75"/>
      <c r="D90" s="47">
        <v>221</v>
      </c>
      <c r="E90" s="56"/>
    </row>
    <row r="91" spans="1:5" ht="15">
      <c r="A91" s="58" t="s">
        <v>35</v>
      </c>
      <c r="B91" s="45"/>
      <c r="C91" s="75"/>
      <c r="D91" s="47">
        <v>223</v>
      </c>
      <c r="E91" s="56">
        <v>737560.27</v>
      </c>
    </row>
    <row r="92" spans="1:5" ht="15">
      <c r="A92" s="58" t="s">
        <v>37</v>
      </c>
      <c r="B92" s="45"/>
      <c r="C92" s="75"/>
      <c r="D92" s="47">
        <v>225</v>
      </c>
      <c r="E92" s="56">
        <f>5500+317668.68</f>
        <v>323168.68</v>
      </c>
    </row>
    <row r="93" spans="1:5" ht="15">
      <c r="A93" s="58" t="s">
        <v>38</v>
      </c>
      <c r="B93" s="45"/>
      <c r="C93" s="75"/>
      <c r="D93" s="47">
        <v>226</v>
      </c>
      <c r="E93" s="56">
        <f>5900+375515.16</f>
        <v>381415.16</v>
      </c>
    </row>
    <row r="94" spans="1:5" ht="15">
      <c r="A94" s="58" t="s">
        <v>40</v>
      </c>
      <c r="B94" s="45"/>
      <c r="C94" s="75"/>
      <c r="D94" s="47">
        <v>340</v>
      </c>
      <c r="E94" s="56">
        <v>135836.89</v>
      </c>
    </row>
    <row r="95" spans="1:5" ht="25.5">
      <c r="A95" s="83" t="s">
        <v>222</v>
      </c>
      <c r="B95" s="45"/>
      <c r="C95" s="48">
        <v>9990021070</v>
      </c>
      <c r="D95" s="44" t="s">
        <v>22</v>
      </c>
      <c r="E95" s="71">
        <f>E96</f>
        <v>8139</v>
      </c>
    </row>
    <row r="96" spans="1:5" ht="15">
      <c r="A96" s="58" t="s">
        <v>41</v>
      </c>
      <c r="B96" s="45"/>
      <c r="C96" s="75"/>
      <c r="D96" s="47">
        <v>220</v>
      </c>
      <c r="E96" s="56">
        <f>E98</f>
        <v>8139</v>
      </c>
    </row>
    <row r="97" spans="1:5" ht="15">
      <c r="A97" s="58" t="s">
        <v>1</v>
      </c>
      <c r="B97" s="45"/>
      <c r="C97" s="75"/>
      <c r="D97" s="47"/>
      <c r="E97" s="56"/>
    </row>
    <row r="98" spans="1:5" ht="15">
      <c r="A98" s="58" t="s">
        <v>40</v>
      </c>
      <c r="B98" s="45"/>
      <c r="C98" s="75"/>
      <c r="D98" s="47">
        <v>340</v>
      </c>
      <c r="E98" s="56">
        <v>8139</v>
      </c>
    </row>
    <row r="99" spans="1:5" ht="30" customHeight="1">
      <c r="A99" s="83" t="s">
        <v>208</v>
      </c>
      <c r="B99" s="41"/>
      <c r="C99" s="77">
        <v>9990021090</v>
      </c>
      <c r="D99" s="44" t="s">
        <v>22</v>
      </c>
      <c r="E99" s="60">
        <f>E100</f>
        <v>250600</v>
      </c>
    </row>
    <row r="100" spans="1:5" ht="15.75" customHeight="1">
      <c r="A100" s="58" t="s">
        <v>41</v>
      </c>
      <c r="B100" s="45"/>
      <c r="C100" s="75"/>
      <c r="D100" s="47">
        <v>220</v>
      </c>
      <c r="E100" s="55">
        <f>E102</f>
        <v>250600</v>
      </c>
    </row>
    <row r="101" spans="1:5" ht="15.75" customHeight="1">
      <c r="A101" s="58" t="s">
        <v>1</v>
      </c>
      <c r="B101" s="45"/>
      <c r="C101" s="75"/>
      <c r="D101" s="47"/>
      <c r="E101" s="56"/>
    </row>
    <row r="102" spans="1:5" ht="15.75" customHeight="1">
      <c r="A102" s="58" t="s">
        <v>38</v>
      </c>
      <c r="B102" s="45"/>
      <c r="C102" s="75"/>
      <c r="D102" s="47">
        <v>226</v>
      </c>
      <c r="E102" s="56">
        <v>250600</v>
      </c>
    </row>
    <row r="103" spans="1:5" ht="51" customHeight="1">
      <c r="A103" s="84" t="s">
        <v>221</v>
      </c>
      <c r="B103" s="41"/>
      <c r="C103" s="77">
        <v>9990021130</v>
      </c>
      <c r="D103" s="44" t="s">
        <v>22</v>
      </c>
      <c r="E103" s="60">
        <f>E104</f>
        <v>1000000</v>
      </c>
    </row>
    <row r="104" spans="1:5" ht="15.75" customHeight="1">
      <c r="A104" s="58" t="s">
        <v>41</v>
      </c>
      <c r="B104" s="45"/>
      <c r="C104" s="75"/>
      <c r="D104" s="47">
        <v>220</v>
      </c>
      <c r="E104" s="55">
        <f>E106</f>
        <v>1000000</v>
      </c>
    </row>
    <row r="105" spans="1:5" ht="15.75" customHeight="1">
      <c r="A105" s="58" t="s">
        <v>1</v>
      </c>
      <c r="B105" s="45"/>
      <c r="C105" s="75"/>
      <c r="D105" s="47"/>
      <c r="E105" s="56"/>
    </row>
    <row r="106" spans="1:5" ht="15.75" customHeight="1">
      <c r="A106" s="58" t="s">
        <v>37</v>
      </c>
      <c r="B106" s="45"/>
      <c r="C106" s="75"/>
      <c r="D106" s="47">
        <v>225</v>
      </c>
      <c r="E106" s="56">
        <v>1000000</v>
      </c>
    </row>
    <row r="107" spans="1:5" ht="36.75" customHeight="1">
      <c r="A107" s="83" t="s">
        <v>205</v>
      </c>
      <c r="B107" s="41"/>
      <c r="C107" s="77">
        <v>9990021150</v>
      </c>
      <c r="D107" s="44" t="s">
        <v>22</v>
      </c>
      <c r="E107" s="60">
        <f>E108</f>
        <v>125000</v>
      </c>
    </row>
    <row r="108" spans="1:5" ht="15.75" customHeight="1">
      <c r="A108" s="58" t="s">
        <v>41</v>
      </c>
      <c r="B108" s="45"/>
      <c r="C108" s="75"/>
      <c r="D108" s="47">
        <v>220</v>
      </c>
      <c r="E108" s="55">
        <f>E110</f>
        <v>125000</v>
      </c>
    </row>
    <row r="109" spans="1:5" ht="15.75" customHeight="1">
      <c r="A109" s="58" t="s">
        <v>1</v>
      </c>
      <c r="B109" s="45"/>
      <c r="C109" s="75"/>
      <c r="D109" s="47"/>
      <c r="E109" s="56"/>
    </row>
    <row r="110" spans="1:5" ht="15.75" customHeight="1">
      <c r="A110" s="58" t="s">
        <v>37</v>
      </c>
      <c r="B110" s="45"/>
      <c r="C110" s="75"/>
      <c r="D110" s="47">
        <v>225</v>
      </c>
      <c r="E110" s="56">
        <v>125000</v>
      </c>
    </row>
    <row r="111" spans="1:5" ht="36.75" customHeight="1" hidden="1">
      <c r="A111" s="83" t="s">
        <v>210</v>
      </c>
      <c r="B111" s="41"/>
      <c r="C111" s="77">
        <v>9990021810</v>
      </c>
      <c r="D111" s="44" t="s">
        <v>22</v>
      </c>
      <c r="E111" s="60">
        <f>E112</f>
        <v>0</v>
      </c>
    </row>
    <row r="112" spans="1:5" ht="15.75" customHeight="1" hidden="1">
      <c r="A112" s="58" t="s">
        <v>41</v>
      </c>
      <c r="B112" s="45"/>
      <c r="C112" s="75"/>
      <c r="D112" s="47">
        <v>220</v>
      </c>
      <c r="E112" s="55">
        <f>E114</f>
        <v>0</v>
      </c>
    </row>
    <row r="113" spans="1:5" ht="15.75" customHeight="1" hidden="1">
      <c r="A113" s="58" t="s">
        <v>1</v>
      </c>
      <c r="B113" s="45"/>
      <c r="C113" s="75"/>
      <c r="D113" s="47"/>
      <c r="E113" s="56"/>
    </row>
    <row r="114" spans="1:5" ht="15.75" customHeight="1" hidden="1">
      <c r="A114" s="58" t="s">
        <v>209</v>
      </c>
      <c r="B114" s="45"/>
      <c r="C114" s="75"/>
      <c r="D114" s="47">
        <v>225</v>
      </c>
      <c r="E114" s="56"/>
    </row>
    <row r="115" spans="1:5" ht="15">
      <c r="A115" s="85"/>
      <c r="B115" s="43" t="s">
        <v>216</v>
      </c>
      <c r="C115" s="75"/>
      <c r="D115" s="47"/>
      <c r="E115" s="56">
        <f>E116</f>
        <v>283290</v>
      </c>
    </row>
    <row r="116" spans="1:5" ht="41.25" customHeight="1">
      <c r="A116" s="83" t="s">
        <v>225</v>
      </c>
      <c r="B116" s="41"/>
      <c r="C116" s="77">
        <v>1210171053</v>
      </c>
      <c r="D116" s="44" t="s">
        <v>22</v>
      </c>
      <c r="E116" s="60">
        <f>E120+E118</f>
        <v>283290</v>
      </c>
    </row>
    <row r="117" spans="1:5" ht="15">
      <c r="A117" s="58" t="s">
        <v>30</v>
      </c>
      <c r="B117" s="45"/>
      <c r="C117" s="46"/>
      <c r="D117" s="47">
        <v>210</v>
      </c>
      <c r="E117" s="55">
        <f>E118+E120</f>
        <v>283290</v>
      </c>
    </row>
    <row r="118" spans="1:5" ht="15">
      <c r="A118" s="58" t="s">
        <v>31</v>
      </c>
      <c r="B118" s="45"/>
      <c r="C118" s="46"/>
      <c r="D118" s="47">
        <v>211</v>
      </c>
      <c r="E118" s="56">
        <f>190073+27508</f>
        <v>217581</v>
      </c>
    </row>
    <row r="119" spans="1:5" ht="15">
      <c r="A119" s="61" t="s">
        <v>32</v>
      </c>
      <c r="B119" s="45"/>
      <c r="C119" s="46"/>
      <c r="D119" s="47">
        <v>212</v>
      </c>
      <c r="E119" s="56">
        <v>0</v>
      </c>
    </row>
    <row r="120" spans="1:5" ht="15">
      <c r="A120" s="58" t="s">
        <v>137</v>
      </c>
      <c r="B120" s="45"/>
      <c r="C120" s="46"/>
      <c r="D120" s="47">
        <v>213</v>
      </c>
      <c r="E120" s="56">
        <f>57402+8307</f>
        <v>65709</v>
      </c>
    </row>
    <row r="121" spans="1:5" ht="41.25" customHeight="1" hidden="1">
      <c r="A121" s="83" t="s">
        <v>218</v>
      </c>
      <c r="B121" s="41"/>
      <c r="C121" s="77" t="s">
        <v>217</v>
      </c>
      <c r="D121" s="44" t="s">
        <v>22</v>
      </c>
      <c r="E121" s="60">
        <f>E125+E123</f>
        <v>0</v>
      </c>
    </row>
    <row r="122" spans="1:5" ht="15" hidden="1">
      <c r="A122" s="58" t="s">
        <v>30</v>
      </c>
      <c r="B122" s="45"/>
      <c r="C122" s="46"/>
      <c r="D122" s="47">
        <v>210</v>
      </c>
      <c r="E122" s="55">
        <f>E123+E125</f>
        <v>0</v>
      </c>
    </row>
    <row r="123" spans="1:5" ht="15" hidden="1">
      <c r="A123" s="58" t="s">
        <v>31</v>
      </c>
      <c r="B123" s="45"/>
      <c r="C123" s="46"/>
      <c r="D123" s="47">
        <v>211</v>
      </c>
      <c r="E123" s="56">
        <f>466356-466356</f>
        <v>0</v>
      </c>
    </row>
    <row r="124" spans="1:5" ht="15" hidden="1">
      <c r="A124" s="61" t="s">
        <v>32</v>
      </c>
      <c r="B124" s="45"/>
      <c r="C124" s="46"/>
      <c r="D124" s="47">
        <v>212</v>
      </c>
      <c r="E124" s="56">
        <v>0</v>
      </c>
    </row>
    <row r="125" spans="1:5" ht="15" hidden="1">
      <c r="A125" s="58" t="s">
        <v>137</v>
      </c>
      <c r="B125" s="45"/>
      <c r="C125" s="46"/>
      <c r="D125" s="47">
        <v>213</v>
      </c>
      <c r="E125" s="56">
        <f>140844-140844</f>
        <v>0</v>
      </c>
    </row>
    <row r="126" spans="1:5" ht="63.75">
      <c r="A126" s="85" t="s">
        <v>226</v>
      </c>
      <c r="B126" s="46" t="s">
        <v>227</v>
      </c>
      <c r="C126" s="46"/>
      <c r="D126" s="47"/>
      <c r="E126" s="56">
        <f>E127</f>
        <v>31147499</v>
      </c>
    </row>
    <row r="127" spans="1:5" ht="51">
      <c r="A127" s="84" t="s">
        <v>200</v>
      </c>
      <c r="B127" s="43"/>
      <c r="C127" s="77">
        <v>1210376210</v>
      </c>
      <c r="D127" s="44"/>
      <c r="E127" s="60">
        <f>E128+E134+E135</f>
        <v>31147499</v>
      </c>
    </row>
    <row r="128" spans="1:5" ht="15">
      <c r="A128" s="58" t="s">
        <v>30</v>
      </c>
      <c r="B128" s="45"/>
      <c r="C128" s="75"/>
      <c r="D128" s="47">
        <v>210</v>
      </c>
      <c r="E128" s="55">
        <f>E130+E131</f>
        <v>30913297.19</v>
      </c>
    </row>
    <row r="129" spans="1:5" ht="15">
      <c r="A129" s="58" t="s">
        <v>1</v>
      </c>
      <c r="B129" s="43"/>
      <c r="C129" s="76"/>
      <c r="D129" s="42"/>
      <c r="E129" s="56"/>
    </row>
    <row r="130" spans="1:5" ht="15">
      <c r="A130" s="58" t="s">
        <v>31</v>
      </c>
      <c r="B130" s="45"/>
      <c r="C130" s="75"/>
      <c r="D130" s="47">
        <v>211</v>
      </c>
      <c r="E130" s="56">
        <f>23056087+662059+32372</f>
        <v>23750518</v>
      </c>
    </row>
    <row r="131" spans="1:5" ht="15">
      <c r="A131" s="58" t="s">
        <v>137</v>
      </c>
      <c r="B131" s="45"/>
      <c r="C131" s="75"/>
      <c r="D131" s="47">
        <v>213</v>
      </c>
      <c r="E131" s="56">
        <f>6962940+199940-9890.81+9790</f>
        <v>7162779.19</v>
      </c>
    </row>
    <row r="132" spans="1:5" ht="15">
      <c r="A132" s="58" t="s">
        <v>41</v>
      </c>
      <c r="B132" s="45"/>
      <c r="C132" s="75"/>
      <c r="D132" s="47">
        <v>220</v>
      </c>
      <c r="E132" s="56">
        <f>E134</f>
        <v>33967.81</v>
      </c>
    </row>
    <row r="133" spans="1:5" ht="15">
      <c r="A133" s="58" t="s">
        <v>1</v>
      </c>
      <c r="B133" s="45"/>
      <c r="C133" s="75"/>
      <c r="D133" s="47"/>
      <c r="E133" s="56"/>
    </row>
    <row r="134" spans="1:5" ht="15">
      <c r="A134" s="58" t="s">
        <v>38</v>
      </c>
      <c r="B134" s="45"/>
      <c r="C134" s="75"/>
      <c r="D134" s="47">
        <v>226</v>
      </c>
      <c r="E134" s="56">
        <f>24077+9890.81</f>
        <v>33967.81</v>
      </c>
    </row>
    <row r="135" spans="1:5" ht="15">
      <c r="A135" s="58" t="s">
        <v>138</v>
      </c>
      <c r="B135" s="45"/>
      <c r="C135" s="75"/>
      <c r="D135" s="47">
        <v>300</v>
      </c>
      <c r="E135" s="55">
        <f>E138</f>
        <v>200234</v>
      </c>
    </row>
    <row r="136" spans="1:5" ht="15">
      <c r="A136" s="58" t="s">
        <v>1</v>
      </c>
      <c r="B136" s="45"/>
      <c r="C136" s="75"/>
      <c r="D136" s="47"/>
      <c r="E136" s="56"/>
    </row>
    <row r="137" spans="1:5" ht="15">
      <c r="A137" s="58" t="s">
        <v>39</v>
      </c>
      <c r="B137" s="45"/>
      <c r="C137" s="75"/>
      <c r="D137" s="47">
        <v>310</v>
      </c>
      <c r="E137" s="56"/>
    </row>
    <row r="138" spans="1:5" ht="15">
      <c r="A138" s="58" t="s">
        <v>40</v>
      </c>
      <c r="B138" s="45"/>
      <c r="C138" s="75"/>
      <c r="D138" s="47">
        <v>340</v>
      </c>
      <c r="E138" s="56">
        <f>197796+2438</f>
        <v>200234</v>
      </c>
    </row>
    <row r="139" spans="1:5" ht="26.25" customHeight="1" hidden="1">
      <c r="A139" s="156" t="s">
        <v>139</v>
      </c>
      <c r="B139" s="157"/>
      <c r="C139" s="158">
        <v>8070202</v>
      </c>
      <c r="D139" s="158"/>
      <c r="E139" s="159"/>
    </row>
    <row r="140" spans="1:5" ht="12.75" hidden="1">
      <c r="A140" s="156"/>
      <c r="B140" s="157"/>
      <c r="C140" s="158"/>
      <c r="D140" s="158"/>
      <c r="E140" s="159"/>
    </row>
    <row r="141" spans="1:5" ht="15" hidden="1">
      <c r="A141" s="58" t="s">
        <v>30</v>
      </c>
      <c r="B141" s="45"/>
      <c r="C141" s="75"/>
      <c r="D141" s="47">
        <v>210</v>
      </c>
      <c r="E141" s="55"/>
    </row>
    <row r="142" spans="1:5" ht="15" hidden="1">
      <c r="A142" s="58" t="s">
        <v>1</v>
      </c>
      <c r="B142" s="43"/>
      <c r="C142" s="76"/>
      <c r="D142" s="42"/>
      <c r="E142" s="56"/>
    </row>
    <row r="143" spans="1:5" ht="15" hidden="1">
      <c r="A143" s="58" t="s">
        <v>31</v>
      </c>
      <c r="B143" s="45"/>
      <c r="C143" s="75"/>
      <c r="D143" s="47">
        <v>211</v>
      </c>
      <c r="E143" s="56"/>
    </row>
    <row r="144" spans="1:5" ht="15" hidden="1">
      <c r="A144" s="58" t="s">
        <v>137</v>
      </c>
      <c r="B144" s="45"/>
      <c r="C144" s="75"/>
      <c r="D144" s="47">
        <v>213</v>
      </c>
      <c r="E144" s="56"/>
    </row>
    <row r="145" spans="1:5" ht="15" hidden="1">
      <c r="A145" s="58" t="s">
        <v>140</v>
      </c>
      <c r="B145" s="45"/>
      <c r="C145" s="47" t="s">
        <v>140</v>
      </c>
      <c r="D145" s="47"/>
      <c r="E145" s="56"/>
    </row>
    <row r="146" spans="1:5" ht="64.5" customHeight="1" hidden="1">
      <c r="A146" s="74" t="s">
        <v>198</v>
      </c>
      <c r="B146" s="45"/>
      <c r="C146" s="48">
        <v>7122102</v>
      </c>
      <c r="D146" s="48"/>
      <c r="E146" s="60">
        <f>E147</f>
        <v>0</v>
      </c>
    </row>
    <row r="147" spans="1:5" ht="15" hidden="1">
      <c r="A147" s="58" t="s">
        <v>41</v>
      </c>
      <c r="B147" s="45"/>
      <c r="C147" s="75"/>
      <c r="D147" s="47">
        <v>220</v>
      </c>
      <c r="E147" s="55">
        <f>E149</f>
        <v>0</v>
      </c>
    </row>
    <row r="148" spans="1:5" ht="15" hidden="1">
      <c r="A148" s="58" t="s">
        <v>1</v>
      </c>
      <c r="B148" s="45"/>
      <c r="C148" s="75"/>
      <c r="D148" s="47"/>
      <c r="E148" s="56"/>
    </row>
    <row r="149" spans="1:5" ht="15" hidden="1">
      <c r="A149" s="58" t="s">
        <v>37</v>
      </c>
      <c r="B149" s="45"/>
      <c r="C149" s="75"/>
      <c r="D149" s="47">
        <v>225</v>
      </c>
      <c r="E149" s="56"/>
    </row>
    <row r="150" spans="1:5" ht="15" hidden="1">
      <c r="A150" s="58" t="s">
        <v>40</v>
      </c>
      <c r="B150" s="45"/>
      <c r="C150" s="75"/>
      <c r="D150" s="47">
        <v>340</v>
      </c>
      <c r="E150" s="56"/>
    </row>
    <row r="151" spans="1:5" ht="25.5" hidden="1">
      <c r="A151" s="86" t="s">
        <v>192</v>
      </c>
      <c r="B151" s="45"/>
      <c r="C151" s="48">
        <v>3700000</v>
      </c>
      <c r="D151" s="48"/>
      <c r="E151" s="60">
        <f>E152</f>
        <v>0</v>
      </c>
    </row>
    <row r="152" spans="1:5" ht="15" hidden="1">
      <c r="A152" s="58" t="s">
        <v>41</v>
      </c>
      <c r="B152" s="45"/>
      <c r="C152" s="75"/>
      <c r="D152" s="47">
        <v>220</v>
      </c>
      <c r="E152" s="55">
        <f>E154+E158</f>
        <v>0</v>
      </c>
    </row>
    <row r="153" spans="1:5" ht="15" hidden="1">
      <c r="A153" s="58" t="s">
        <v>1</v>
      </c>
      <c r="B153" s="45"/>
      <c r="C153" s="75"/>
      <c r="D153" s="47"/>
      <c r="E153" s="56"/>
    </row>
    <row r="154" spans="1:5" ht="15" hidden="1">
      <c r="A154" s="58" t="s">
        <v>37</v>
      </c>
      <c r="B154" s="45"/>
      <c r="C154" s="75"/>
      <c r="D154" s="47">
        <v>225</v>
      </c>
      <c r="E154" s="56"/>
    </row>
    <row r="155" spans="1:5" ht="15" hidden="1">
      <c r="A155" s="58" t="s">
        <v>38</v>
      </c>
      <c r="B155" s="45"/>
      <c r="C155" s="75"/>
      <c r="D155" s="47">
        <v>226</v>
      </c>
      <c r="E155" s="56"/>
    </row>
    <row r="156" spans="1:5" ht="15" hidden="1">
      <c r="A156" s="58" t="s">
        <v>138</v>
      </c>
      <c r="B156" s="45"/>
      <c r="C156" s="75"/>
      <c r="D156" s="47">
        <v>300</v>
      </c>
      <c r="E156" s="55"/>
    </row>
    <row r="157" spans="1:5" ht="15" hidden="1">
      <c r="A157" s="58" t="s">
        <v>1</v>
      </c>
      <c r="B157" s="45"/>
      <c r="C157" s="75"/>
      <c r="D157" s="47"/>
      <c r="E157" s="56"/>
    </row>
    <row r="158" spans="1:5" ht="15" hidden="1">
      <c r="A158" s="58" t="s">
        <v>39</v>
      </c>
      <c r="B158" s="45"/>
      <c r="C158" s="75"/>
      <c r="D158" s="47">
        <v>310</v>
      </c>
      <c r="E158" s="56"/>
    </row>
    <row r="159" spans="1:5" ht="25.5" hidden="1">
      <c r="A159" s="62" t="s">
        <v>188</v>
      </c>
      <c r="B159" s="45"/>
      <c r="C159" s="48">
        <v>7953000</v>
      </c>
      <c r="D159" s="47"/>
      <c r="E159" s="71"/>
    </row>
    <row r="160" spans="1:5" ht="14.25" customHeight="1" hidden="1">
      <c r="A160" s="58" t="s">
        <v>40</v>
      </c>
      <c r="B160" s="45"/>
      <c r="C160" s="75"/>
      <c r="D160" s="47">
        <v>340</v>
      </c>
      <c r="E160" s="56"/>
    </row>
    <row r="161" spans="1:5" ht="24.75" customHeight="1" hidden="1">
      <c r="A161" s="62" t="s">
        <v>141</v>
      </c>
      <c r="B161" s="45"/>
      <c r="C161" s="48">
        <v>7122103</v>
      </c>
      <c r="D161" s="48"/>
      <c r="E161" s="60">
        <f>E170+E177</f>
        <v>0</v>
      </c>
    </row>
    <row r="162" spans="1:5" ht="2.25" customHeight="1" hidden="1">
      <c r="A162" s="58" t="s">
        <v>30</v>
      </c>
      <c r="B162" s="45"/>
      <c r="C162" s="75"/>
      <c r="D162" s="47">
        <v>210</v>
      </c>
      <c r="E162" s="55"/>
    </row>
    <row r="163" spans="1:5" ht="15" hidden="1">
      <c r="A163" s="58" t="s">
        <v>1</v>
      </c>
      <c r="B163" s="43"/>
      <c r="C163" s="76"/>
      <c r="D163" s="42"/>
      <c r="E163" s="56"/>
    </row>
    <row r="164" spans="1:5" ht="15" hidden="1">
      <c r="A164" s="58" t="s">
        <v>31</v>
      </c>
      <c r="B164" s="45"/>
      <c r="C164" s="75"/>
      <c r="D164" s="47">
        <v>211</v>
      </c>
      <c r="E164" s="56"/>
    </row>
    <row r="165" spans="1:5" ht="15" hidden="1">
      <c r="A165" s="61" t="s">
        <v>32</v>
      </c>
      <c r="B165" s="45"/>
      <c r="C165" s="75"/>
      <c r="D165" s="47">
        <v>212</v>
      </c>
      <c r="E165" s="56"/>
    </row>
    <row r="166" spans="1:5" ht="15" hidden="1">
      <c r="A166" s="58" t="s">
        <v>137</v>
      </c>
      <c r="B166" s="45"/>
      <c r="C166" s="75"/>
      <c r="D166" s="47">
        <v>213</v>
      </c>
      <c r="E166" s="56"/>
    </row>
    <row r="167" spans="1:5" ht="15" hidden="1">
      <c r="A167" s="58" t="s">
        <v>41</v>
      </c>
      <c r="B167" s="45"/>
      <c r="C167" s="75"/>
      <c r="D167" s="47">
        <v>220</v>
      </c>
      <c r="E167" s="55"/>
    </row>
    <row r="168" spans="1:5" ht="15" hidden="1">
      <c r="A168" s="58" t="s">
        <v>1</v>
      </c>
      <c r="B168" s="45"/>
      <c r="C168" s="75"/>
      <c r="D168" s="47"/>
      <c r="E168" s="56"/>
    </row>
    <row r="169" spans="1:5" ht="15" hidden="1">
      <c r="A169" s="58" t="s">
        <v>33</v>
      </c>
      <c r="B169" s="45"/>
      <c r="C169" s="75"/>
      <c r="D169" s="47">
        <v>221</v>
      </c>
      <c r="E169" s="56"/>
    </row>
    <row r="170" spans="1:5" ht="15" hidden="1">
      <c r="A170" s="58" t="s">
        <v>35</v>
      </c>
      <c r="B170" s="45"/>
      <c r="C170" s="75"/>
      <c r="D170" s="47">
        <v>223</v>
      </c>
      <c r="E170" s="56"/>
    </row>
    <row r="171" spans="1:5" ht="15" hidden="1">
      <c r="A171" s="58" t="s">
        <v>37</v>
      </c>
      <c r="B171" s="45"/>
      <c r="C171" s="75"/>
      <c r="D171" s="47">
        <v>225</v>
      </c>
      <c r="E171" s="56"/>
    </row>
    <row r="172" spans="1:5" ht="15" hidden="1">
      <c r="A172" s="58" t="s">
        <v>38</v>
      </c>
      <c r="B172" s="45"/>
      <c r="C172" s="75"/>
      <c r="D172" s="47">
        <v>226</v>
      </c>
      <c r="E172" s="56"/>
    </row>
    <row r="173" spans="1:5" ht="15" hidden="1">
      <c r="A173" s="58" t="s">
        <v>60</v>
      </c>
      <c r="B173" s="45"/>
      <c r="C173" s="75"/>
      <c r="D173" s="47">
        <v>290</v>
      </c>
      <c r="E173" s="56"/>
    </row>
    <row r="174" spans="1:5" ht="15" hidden="1">
      <c r="A174" s="58" t="s">
        <v>138</v>
      </c>
      <c r="B174" s="45"/>
      <c r="C174" s="75"/>
      <c r="D174" s="47">
        <v>300</v>
      </c>
      <c r="E174" s="55"/>
    </row>
    <row r="175" spans="1:5" ht="15" hidden="1">
      <c r="A175" s="58" t="s">
        <v>1</v>
      </c>
      <c r="B175" s="45"/>
      <c r="C175" s="75"/>
      <c r="D175" s="47"/>
      <c r="E175" s="56"/>
    </row>
    <row r="176" spans="1:5" ht="1.5" customHeight="1" hidden="1">
      <c r="A176" s="58" t="s">
        <v>39</v>
      </c>
      <c r="B176" s="45"/>
      <c r="C176" s="75"/>
      <c r="D176" s="47">
        <v>310</v>
      </c>
      <c r="E176" s="56"/>
    </row>
    <row r="177" spans="1:5" ht="15" hidden="1">
      <c r="A177" s="58" t="s">
        <v>40</v>
      </c>
      <c r="B177" s="45"/>
      <c r="C177" s="75"/>
      <c r="D177" s="47">
        <v>340</v>
      </c>
      <c r="E177" s="56"/>
    </row>
    <row r="178" spans="1:5" ht="15" hidden="1">
      <c r="A178" s="58" t="s">
        <v>140</v>
      </c>
      <c r="B178" s="45"/>
      <c r="C178" s="47" t="s">
        <v>140</v>
      </c>
      <c r="D178" s="47"/>
      <c r="E178" s="56"/>
    </row>
    <row r="179" spans="1:5" ht="0.75" customHeight="1" hidden="1">
      <c r="A179" s="58" t="s">
        <v>142</v>
      </c>
      <c r="B179" s="49" t="s">
        <v>143</v>
      </c>
      <c r="C179" s="75"/>
      <c r="D179" s="47"/>
      <c r="E179" s="56"/>
    </row>
    <row r="180" spans="1:5" ht="57" customHeight="1" hidden="1">
      <c r="A180" s="87" t="s">
        <v>193</v>
      </c>
      <c r="B180" s="42" t="s">
        <v>194</v>
      </c>
      <c r="C180" s="44"/>
      <c r="D180" s="44"/>
      <c r="E180" s="55">
        <f>E181</f>
        <v>0</v>
      </c>
    </row>
    <row r="181" spans="1:5" ht="40.5" customHeight="1" hidden="1">
      <c r="A181" s="86" t="s">
        <v>195</v>
      </c>
      <c r="B181" s="42"/>
      <c r="C181" s="73" t="s">
        <v>196</v>
      </c>
      <c r="D181" s="44"/>
      <c r="E181" s="60">
        <f>E182</f>
        <v>0</v>
      </c>
    </row>
    <row r="182" spans="1:5" ht="15" hidden="1">
      <c r="A182" s="58" t="s">
        <v>41</v>
      </c>
      <c r="B182" s="45"/>
      <c r="C182" s="75"/>
      <c r="D182" s="47">
        <v>220</v>
      </c>
      <c r="E182" s="55">
        <f>E184+E185+E186</f>
        <v>0</v>
      </c>
    </row>
    <row r="183" spans="1:5" ht="15" hidden="1">
      <c r="A183" s="58" t="s">
        <v>1</v>
      </c>
      <c r="B183" s="43"/>
      <c r="C183" s="76"/>
      <c r="D183" s="42"/>
      <c r="E183" s="56"/>
    </row>
    <row r="184" spans="1:5" ht="15" hidden="1">
      <c r="A184" s="58" t="s">
        <v>35</v>
      </c>
      <c r="B184" s="45"/>
      <c r="C184" s="75"/>
      <c r="D184" s="47">
        <v>223</v>
      </c>
      <c r="E184" s="56"/>
    </row>
    <row r="185" spans="1:5" ht="15" hidden="1">
      <c r="A185" s="58" t="s">
        <v>37</v>
      </c>
      <c r="B185" s="45"/>
      <c r="C185" s="75"/>
      <c r="D185" s="47">
        <v>225</v>
      </c>
      <c r="E185" s="56"/>
    </row>
    <row r="186" spans="1:5" ht="15" hidden="1">
      <c r="A186" s="58" t="s">
        <v>38</v>
      </c>
      <c r="B186" s="45"/>
      <c r="C186" s="75"/>
      <c r="D186" s="47">
        <v>226</v>
      </c>
      <c r="E186" s="56"/>
    </row>
    <row r="187" spans="1:5" ht="15" hidden="1">
      <c r="A187" s="58" t="s">
        <v>140</v>
      </c>
      <c r="B187" s="45"/>
      <c r="C187" s="75"/>
      <c r="D187" s="47"/>
      <c r="E187" s="56"/>
    </row>
    <row r="188" spans="1:5" ht="25.5" hidden="1">
      <c r="A188" s="58" t="s">
        <v>144</v>
      </c>
      <c r="B188" s="50" t="s">
        <v>145</v>
      </c>
      <c r="C188" s="75"/>
      <c r="D188" s="47"/>
      <c r="E188" s="56"/>
    </row>
    <row r="189" spans="1:5" ht="63.75" hidden="1">
      <c r="A189" s="59" t="s">
        <v>146</v>
      </c>
      <c r="B189" s="43"/>
      <c r="C189" s="44">
        <v>8079367</v>
      </c>
      <c r="D189" s="44"/>
      <c r="E189" s="60"/>
    </row>
    <row r="190" spans="1:5" ht="15" hidden="1">
      <c r="A190" s="58" t="s">
        <v>58</v>
      </c>
      <c r="B190" s="45"/>
      <c r="C190" s="75"/>
      <c r="D190" s="47">
        <v>260</v>
      </c>
      <c r="E190" s="55"/>
    </row>
    <row r="191" spans="1:5" ht="15" hidden="1">
      <c r="A191" s="58" t="s">
        <v>1</v>
      </c>
      <c r="B191" s="45"/>
      <c r="C191" s="75"/>
      <c r="D191" s="47"/>
      <c r="E191" s="56"/>
    </row>
    <row r="192" spans="1:5" ht="15" hidden="1">
      <c r="A192" s="58" t="s">
        <v>59</v>
      </c>
      <c r="B192" s="45"/>
      <c r="C192" s="75"/>
      <c r="D192" s="47">
        <v>262</v>
      </c>
      <c r="E192" s="56"/>
    </row>
    <row r="193" spans="1:5" ht="15" hidden="1">
      <c r="A193" s="58" t="s">
        <v>140</v>
      </c>
      <c r="B193" s="45"/>
      <c r="C193" s="75"/>
      <c r="D193" s="47"/>
      <c r="E193" s="56"/>
    </row>
    <row r="194" spans="1:5" ht="15">
      <c r="A194" s="58" t="s">
        <v>147</v>
      </c>
      <c r="B194" s="45" t="s">
        <v>147</v>
      </c>
      <c r="C194" s="75"/>
      <c r="D194" s="47"/>
      <c r="E194" s="56">
        <f>E195</f>
        <v>3239865.6</v>
      </c>
    </row>
    <row r="195" spans="1:5" ht="30">
      <c r="A195" s="54" t="s">
        <v>206</v>
      </c>
      <c r="B195" s="41"/>
      <c r="C195" s="76"/>
      <c r="D195" s="41"/>
      <c r="E195" s="55">
        <f>E196+E201+E214+E215+E213</f>
        <v>3239865.6</v>
      </c>
    </row>
    <row r="196" spans="1:5" ht="15">
      <c r="A196" s="58" t="s">
        <v>30</v>
      </c>
      <c r="B196" s="45"/>
      <c r="C196" s="75"/>
      <c r="D196" s="47">
        <v>210</v>
      </c>
      <c r="E196" s="55">
        <f>E198+E200</f>
        <v>1085531.2</v>
      </c>
    </row>
    <row r="197" spans="1:5" ht="15">
      <c r="A197" s="58" t="s">
        <v>1</v>
      </c>
      <c r="B197" s="43"/>
      <c r="C197" s="76"/>
      <c r="D197" s="42"/>
      <c r="E197" s="56"/>
    </row>
    <row r="198" spans="1:5" ht="15">
      <c r="A198" s="58" t="s">
        <v>31</v>
      </c>
      <c r="B198" s="45"/>
      <c r="C198" s="75"/>
      <c r="D198" s="47">
        <v>211</v>
      </c>
      <c r="E198" s="56">
        <v>800150.4</v>
      </c>
    </row>
    <row r="199" spans="1:5" ht="15">
      <c r="A199" s="61" t="s">
        <v>32</v>
      </c>
      <c r="B199" s="45"/>
      <c r="C199" s="75"/>
      <c r="D199" s="47">
        <v>212</v>
      </c>
      <c r="E199" s="56"/>
    </row>
    <row r="200" spans="1:5" ht="15">
      <c r="A200" s="58" t="s">
        <v>137</v>
      </c>
      <c r="B200" s="45"/>
      <c r="C200" s="75"/>
      <c r="D200" s="47">
        <v>213</v>
      </c>
      <c r="E200" s="88">
        <f>241645.5+43735.3</f>
        <v>285380.8</v>
      </c>
    </row>
    <row r="201" spans="1:5" ht="15">
      <c r="A201" s="58" t="s">
        <v>41</v>
      </c>
      <c r="B201" s="45"/>
      <c r="C201" s="75"/>
      <c r="D201" s="47">
        <v>220</v>
      </c>
      <c r="E201" s="55">
        <f>E207+E208+E203+E205</f>
        <v>1742975.22</v>
      </c>
    </row>
    <row r="202" spans="1:5" ht="15">
      <c r="A202" s="58" t="s">
        <v>1</v>
      </c>
      <c r="B202" s="45"/>
      <c r="C202" s="75"/>
      <c r="D202" s="47"/>
      <c r="E202" s="56"/>
    </row>
    <row r="203" spans="1:5" ht="15">
      <c r="A203" s="58" t="s">
        <v>33</v>
      </c>
      <c r="B203" s="45"/>
      <c r="C203" s="46"/>
      <c r="D203" s="47">
        <v>221</v>
      </c>
      <c r="E203" s="56">
        <v>6304.2</v>
      </c>
    </row>
    <row r="204" spans="1:5" ht="15">
      <c r="A204" s="58" t="s">
        <v>34</v>
      </c>
      <c r="B204" s="45"/>
      <c r="C204" s="46"/>
      <c r="D204" s="47">
        <v>222</v>
      </c>
      <c r="E204" s="56"/>
    </row>
    <row r="205" spans="1:5" ht="15">
      <c r="A205" s="58" t="s">
        <v>35</v>
      </c>
      <c r="B205" s="45"/>
      <c r="C205" s="46"/>
      <c r="D205" s="47">
        <v>223</v>
      </c>
      <c r="E205" s="56">
        <f>8510+708074.6</f>
        <v>716584.6</v>
      </c>
    </row>
    <row r="206" spans="1:5" ht="15">
      <c r="A206" s="58" t="s">
        <v>36</v>
      </c>
      <c r="B206" s="45"/>
      <c r="C206" s="46"/>
      <c r="D206" s="47">
        <v>224</v>
      </c>
      <c r="E206" s="56"/>
    </row>
    <row r="207" spans="1:5" ht="15">
      <c r="A207" s="58" t="s">
        <v>37</v>
      </c>
      <c r="B207" s="45"/>
      <c r="C207" s="46"/>
      <c r="D207" s="47">
        <v>225</v>
      </c>
      <c r="E207" s="88">
        <f>258997.9+20000</f>
        <v>278997.9</v>
      </c>
    </row>
    <row r="208" spans="1:5" ht="15">
      <c r="A208" s="58" t="s">
        <v>38</v>
      </c>
      <c r="B208" s="45"/>
      <c r="C208" s="46"/>
      <c r="D208" s="47">
        <v>226</v>
      </c>
      <c r="E208" s="56">
        <f>174400+590400-20000-3711.48</f>
        <v>741088.52</v>
      </c>
    </row>
    <row r="209" spans="1:5" ht="15">
      <c r="A209" s="58" t="s">
        <v>58</v>
      </c>
      <c r="B209" s="45"/>
      <c r="C209" s="46"/>
      <c r="D209" s="47">
        <v>260</v>
      </c>
      <c r="E209" s="55"/>
    </row>
    <row r="210" spans="1:5" ht="15">
      <c r="A210" s="58" t="s">
        <v>1</v>
      </c>
      <c r="B210" s="45"/>
      <c r="C210" s="46"/>
      <c r="D210" s="47"/>
      <c r="E210" s="56"/>
    </row>
    <row r="211" spans="1:5" ht="15">
      <c r="A211" s="58" t="s">
        <v>59</v>
      </c>
      <c r="B211" s="45"/>
      <c r="C211" s="46"/>
      <c r="D211" s="47">
        <v>262</v>
      </c>
      <c r="E211" s="56"/>
    </row>
    <row r="212" spans="1:5" ht="25.5">
      <c r="A212" s="58" t="s">
        <v>96</v>
      </c>
      <c r="B212" s="45"/>
      <c r="C212" s="46"/>
      <c r="D212" s="47">
        <v>263</v>
      </c>
      <c r="E212" s="55"/>
    </row>
    <row r="213" spans="1:5" ht="15">
      <c r="A213" s="58" t="s">
        <v>60</v>
      </c>
      <c r="B213" s="45"/>
      <c r="C213" s="46"/>
      <c r="D213" s="47">
        <v>290</v>
      </c>
      <c r="E213" s="56">
        <v>8711.48</v>
      </c>
    </row>
    <row r="214" spans="1:5" ht="15">
      <c r="A214" s="58" t="s">
        <v>223</v>
      </c>
      <c r="B214" s="45"/>
      <c r="C214" s="46"/>
      <c r="D214" s="47">
        <v>291</v>
      </c>
      <c r="E214" s="56">
        <v>3383</v>
      </c>
    </row>
    <row r="215" spans="1:5" ht="15">
      <c r="A215" s="58" t="s">
        <v>138</v>
      </c>
      <c r="B215" s="45"/>
      <c r="C215" s="46"/>
      <c r="D215" s="47">
        <v>300</v>
      </c>
      <c r="E215" s="55">
        <f>E217+E218</f>
        <v>399264.7</v>
      </c>
    </row>
    <row r="216" spans="1:5" ht="15">
      <c r="A216" s="58" t="s">
        <v>1</v>
      </c>
      <c r="B216" s="45"/>
      <c r="C216" s="46"/>
      <c r="D216" s="47"/>
      <c r="E216" s="56"/>
    </row>
    <row r="217" spans="1:5" ht="15">
      <c r="A217" s="58" t="s">
        <v>39</v>
      </c>
      <c r="B217" s="45"/>
      <c r="C217" s="46"/>
      <c r="D217" s="47">
        <v>310</v>
      </c>
      <c r="E217" s="56">
        <v>163000</v>
      </c>
    </row>
    <row r="218" spans="1:5" ht="15.75" customHeight="1" thickBot="1">
      <c r="A218" s="63" t="s">
        <v>40</v>
      </c>
      <c r="B218" s="89"/>
      <c r="C218" s="90"/>
      <c r="D218" s="91">
        <v>340</v>
      </c>
      <c r="E218" s="66">
        <v>236264.7</v>
      </c>
    </row>
    <row r="219" spans="1:5" ht="15.75" customHeight="1" hidden="1">
      <c r="A219" s="78" t="s">
        <v>148</v>
      </c>
      <c r="B219" s="79" t="s">
        <v>149</v>
      </c>
      <c r="C219" s="80"/>
      <c r="D219" s="79"/>
      <c r="E219" s="81">
        <f>E236+E223</f>
        <v>0</v>
      </c>
    </row>
    <row r="220" spans="1:5" ht="15.75" customHeight="1" hidden="1">
      <c r="A220" s="58" t="s">
        <v>30</v>
      </c>
      <c r="B220" s="45"/>
      <c r="C220" s="46"/>
      <c r="D220" s="47">
        <v>210</v>
      </c>
      <c r="E220" s="55"/>
    </row>
    <row r="221" spans="1:5" ht="15.75" customHeight="1" hidden="1">
      <c r="A221" s="58" t="s">
        <v>1</v>
      </c>
      <c r="B221" s="43"/>
      <c r="C221" s="43"/>
      <c r="D221" s="42"/>
      <c r="E221" s="56"/>
    </row>
    <row r="222" spans="1:5" ht="15.75" customHeight="1" hidden="1">
      <c r="A222" s="61" t="s">
        <v>32</v>
      </c>
      <c r="B222" s="45"/>
      <c r="C222" s="46"/>
      <c r="D222" s="47">
        <v>212</v>
      </c>
      <c r="E222" s="56"/>
    </row>
    <row r="223" spans="1:5" ht="15.75" customHeight="1" hidden="1">
      <c r="A223" s="58" t="s">
        <v>41</v>
      </c>
      <c r="B223" s="45"/>
      <c r="C223" s="46"/>
      <c r="D223" s="47">
        <v>220</v>
      </c>
      <c r="E223" s="55">
        <f>E229</f>
        <v>0</v>
      </c>
    </row>
    <row r="224" spans="1:5" ht="15.75" customHeight="1" hidden="1">
      <c r="A224" s="58" t="s">
        <v>1</v>
      </c>
      <c r="B224" s="45"/>
      <c r="C224" s="46"/>
      <c r="D224" s="47"/>
      <c r="E224" s="56"/>
    </row>
    <row r="225" spans="1:5" ht="15.75" customHeight="1" hidden="1">
      <c r="A225" s="58" t="s">
        <v>33</v>
      </c>
      <c r="B225" s="45"/>
      <c r="C225" s="46"/>
      <c r="D225" s="47">
        <v>221</v>
      </c>
      <c r="E225" s="56"/>
    </row>
    <row r="226" spans="1:5" ht="15.75" customHeight="1" hidden="1">
      <c r="A226" s="58" t="s">
        <v>34</v>
      </c>
      <c r="B226" s="45"/>
      <c r="C226" s="46"/>
      <c r="D226" s="47">
        <v>222</v>
      </c>
      <c r="E226" s="56"/>
    </row>
    <row r="227" spans="1:5" ht="15.75" customHeight="1" hidden="1">
      <c r="A227" s="58" t="s">
        <v>35</v>
      </c>
      <c r="B227" s="45"/>
      <c r="C227" s="46"/>
      <c r="D227" s="47">
        <v>223</v>
      </c>
      <c r="E227" s="56"/>
    </row>
    <row r="228" spans="1:5" ht="15.75" customHeight="1" hidden="1">
      <c r="A228" s="58" t="s">
        <v>36</v>
      </c>
      <c r="B228" s="45"/>
      <c r="C228" s="46"/>
      <c r="D228" s="47">
        <v>224</v>
      </c>
      <c r="E228" s="56"/>
    </row>
    <row r="229" spans="1:5" ht="15.75" customHeight="1" hidden="1">
      <c r="A229" s="58" t="s">
        <v>37</v>
      </c>
      <c r="B229" s="45"/>
      <c r="C229" s="46"/>
      <c r="D229" s="47">
        <v>225</v>
      </c>
      <c r="E229" s="56"/>
    </row>
    <row r="230" spans="1:5" ht="15.75" customHeight="1" hidden="1">
      <c r="A230" s="58" t="s">
        <v>38</v>
      </c>
      <c r="B230" s="45"/>
      <c r="C230" s="46"/>
      <c r="D230" s="47">
        <v>226</v>
      </c>
      <c r="E230" s="56"/>
    </row>
    <row r="231" spans="1:5" ht="15.75" customHeight="1" hidden="1">
      <c r="A231" s="58" t="s">
        <v>58</v>
      </c>
      <c r="B231" s="45"/>
      <c r="C231" s="46"/>
      <c r="D231" s="47">
        <v>260</v>
      </c>
      <c r="E231" s="55"/>
    </row>
    <row r="232" spans="1:5" ht="15.75" customHeight="1" hidden="1">
      <c r="A232" s="58" t="s">
        <v>1</v>
      </c>
      <c r="B232" s="45"/>
      <c r="C232" s="46"/>
      <c r="D232" s="47"/>
      <c r="E232" s="56"/>
    </row>
    <row r="233" spans="1:5" ht="15.75" customHeight="1" hidden="1">
      <c r="A233" s="58" t="s">
        <v>59</v>
      </c>
      <c r="B233" s="45"/>
      <c r="C233" s="46"/>
      <c r="D233" s="47">
        <v>262</v>
      </c>
      <c r="E233" s="56"/>
    </row>
    <row r="234" spans="1:5" ht="15.75" customHeight="1" hidden="1">
      <c r="A234" s="58" t="s">
        <v>96</v>
      </c>
      <c r="B234" s="45"/>
      <c r="C234" s="46"/>
      <c r="D234" s="47">
        <v>263</v>
      </c>
      <c r="E234" s="55"/>
    </row>
    <row r="235" spans="1:5" ht="15.75" customHeight="1" hidden="1">
      <c r="A235" s="58" t="s">
        <v>60</v>
      </c>
      <c r="B235" s="45"/>
      <c r="C235" s="46"/>
      <c r="D235" s="47">
        <v>290</v>
      </c>
      <c r="E235" s="56"/>
    </row>
    <row r="236" spans="1:5" ht="15.75" customHeight="1" hidden="1">
      <c r="A236" s="58" t="s">
        <v>138</v>
      </c>
      <c r="B236" s="45"/>
      <c r="C236" s="46"/>
      <c r="D236" s="47">
        <v>300</v>
      </c>
      <c r="E236" s="55">
        <f>E239</f>
        <v>0</v>
      </c>
    </row>
    <row r="237" spans="1:5" ht="15.75" customHeight="1" hidden="1">
      <c r="A237" s="58" t="s">
        <v>1</v>
      </c>
      <c r="B237" s="45"/>
      <c r="C237" s="46"/>
      <c r="D237" s="47"/>
      <c r="E237" s="56"/>
    </row>
    <row r="238" spans="1:5" ht="15.75" customHeight="1" hidden="1">
      <c r="A238" s="58" t="s">
        <v>39</v>
      </c>
      <c r="B238" s="45"/>
      <c r="C238" s="46"/>
      <c r="D238" s="47">
        <v>310</v>
      </c>
      <c r="E238" s="56"/>
    </row>
    <row r="239" spans="1:5" ht="15.75" customHeight="1" hidden="1">
      <c r="A239" s="58" t="s">
        <v>40</v>
      </c>
      <c r="B239" s="45"/>
      <c r="C239" s="46"/>
      <c r="D239" s="47">
        <v>340</v>
      </c>
      <c r="E239" s="56"/>
    </row>
    <row r="240" spans="1:5" ht="15.75" customHeight="1" hidden="1">
      <c r="A240" s="58" t="s">
        <v>150</v>
      </c>
      <c r="B240" s="45"/>
      <c r="C240" s="46"/>
      <c r="D240" s="47">
        <v>500</v>
      </c>
      <c r="E240" s="56"/>
    </row>
    <row r="241" spans="1:5" ht="15.75" customHeight="1" hidden="1">
      <c r="A241" s="58" t="s">
        <v>1</v>
      </c>
      <c r="B241" s="45"/>
      <c r="C241" s="46"/>
      <c r="D241" s="47"/>
      <c r="E241" s="56"/>
    </row>
    <row r="242" spans="1:5" ht="15.75" customHeight="1" hidden="1">
      <c r="A242" s="58" t="s">
        <v>129</v>
      </c>
      <c r="B242" s="45"/>
      <c r="C242" s="46"/>
      <c r="D242" s="47">
        <v>520</v>
      </c>
      <c r="E242" s="56"/>
    </row>
    <row r="243" spans="1:5" ht="15.75" customHeight="1" hidden="1">
      <c r="A243" s="58" t="s">
        <v>105</v>
      </c>
      <c r="B243" s="45"/>
      <c r="C243" s="46"/>
      <c r="D243" s="47">
        <v>530</v>
      </c>
      <c r="E243" s="56"/>
    </row>
    <row r="244" spans="1:5" ht="15.75" customHeight="1" hidden="1">
      <c r="A244" s="62" t="s">
        <v>25</v>
      </c>
      <c r="B244" s="43"/>
      <c r="C244" s="43"/>
      <c r="D244" s="44"/>
      <c r="E244" s="56"/>
    </row>
    <row r="245" spans="1:5" ht="15.75" hidden="1" thickBot="1">
      <c r="A245" s="63" t="s">
        <v>26</v>
      </c>
      <c r="B245" s="64"/>
      <c r="C245" s="64"/>
      <c r="D245" s="65" t="s">
        <v>22</v>
      </c>
      <c r="E245" s="66"/>
    </row>
    <row r="247" spans="1:40" ht="15">
      <c r="A247" s="152" t="s">
        <v>190</v>
      </c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</row>
    <row r="248" spans="1:40" ht="15">
      <c r="A248" s="152" t="s">
        <v>151</v>
      </c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</row>
    <row r="249" spans="1:39" ht="15">
      <c r="A249" s="152" t="s">
        <v>152</v>
      </c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</row>
    <row r="250" spans="1:39" ht="1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</row>
    <row r="251" spans="1:43" ht="15">
      <c r="A251" s="152" t="s">
        <v>153</v>
      </c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</row>
    <row r="252" spans="1:41" ht="15">
      <c r="A252" s="152" t="s">
        <v>154</v>
      </c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</row>
    <row r="253" spans="1:39" ht="15">
      <c r="A253" s="152" t="s">
        <v>155</v>
      </c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</row>
    <row r="254" spans="1:39" ht="1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</row>
    <row r="255" spans="1:42" ht="15">
      <c r="A255" s="152" t="s">
        <v>211</v>
      </c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</row>
    <row r="256" spans="1:40" ht="15">
      <c r="A256" s="152" t="s">
        <v>151</v>
      </c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</row>
    <row r="257" spans="1:39" ht="1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</row>
    <row r="258" spans="1:39" ht="15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</row>
    <row r="259" spans="1:39" ht="15">
      <c r="A259" s="152" t="s">
        <v>156</v>
      </c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</row>
  </sheetData>
  <sheetProtection/>
  <mergeCells count="18">
    <mergeCell ref="A1:C1"/>
    <mergeCell ref="A2:C2"/>
    <mergeCell ref="D1:D2"/>
    <mergeCell ref="E1:E2"/>
    <mergeCell ref="A139:A140"/>
    <mergeCell ref="B139:B140"/>
    <mergeCell ref="C139:C140"/>
    <mergeCell ref="D139:D140"/>
    <mergeCell ref="E139:E140"/>
    <mergeCell ref="A255:AP255"/>
    <mergeCell ref="A256:AN256"/>
    <mergeCell ref="A259:O259"/>
    <mergeCell ref="A247:AN247"/>
    <mergeCell ref="A248:AN248"/>
    <mergeCell ref="A249:Y249"/>
    <mergeCell ref="A251:AQ251"/>
    <mergeCell ref="A252:AO252"/>
    <mergeCell ref="A253:Y253"/>
  </mergeCells>
  <printOptions/>
  <pageMargins left="0" right="0" top="0" bottom="0" header="0.31496062992125984" footer="0.31496062992125984"/>
  <pageSetup horizontalDpi="600" verticalDpi="600" orientation="portrait" paperSize="9" scale="80" r:id="rId1"/>
  <rowBreaks count="2" manualBreakCount="2">
    <brk id="52" max="4" man="1"/>
    <brk id="1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2018-11-12T08:31:39Z</cp:lastPrinted>
  <dcterms:created xsi:type="dcterms:W3CDTF">2010-11-26T07:12:57Z</dcterms:created>
  <dcterms:modified xsi:type="dcterms:W3CDTF">2018-11-12T08:31:43Z</dcterms:modified>
  <cp:category/>
  <cp:version/>
  <cp:contentType/>
  <cp:contentStatus/>
</cp:coreProperties>
</file>